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ykaja1\Documents\ab koleje\1. etapa - realizace\VŘ stavby\2A a 2B_PRIDOS_20012020\"/>
    </mc:Choice>
  </mc:AlternateContent>
  <bookViews>
    <workbookView xWindow="0" yWindow="0" windowWidth="28800" windowHeight="14385" tabRatio="980" activeTab="1"/>
  </bookViews>
  <sheets>
    <sheet name="Rekapitulace stavby" sheetId="1" r:id="rId1"/>
    <sheet name="UHK 4 - D-Modernizace spo..." sheetId="5" r:id="rId2"/>
  </sheets>
  <externalReferences>
    <externalReference r:id="rId3"/>
    <externalReference r:id="rId4"/>
    <externalReference r:id="rId5"/>
  </externalReferences>
  <definedNames>
    <definedName name="_xlnm._FilterDatabase" localSheetId="1" hidden="1">'UHK 4 - D-Modernizace spo...'!$C$80:$K$91</definedName>
    <definedName name="AL_obvodový_plášť">'[1]SO 11.1A Výkaz výměr'!#REF!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_xlnm.Print_Titles" localSheetId="0">'Rekapitulace stavby'!$52:$52</definedName>
    <definedName name="_xlnm.Print_Titles" localSheetId="1">'UHK 4 - D-Modernizace spo...'!$80:$80</definedName>
    <definedName name="Obklady_keramické">'[1]SO 11.1A Výkaz výměr'!#REF!</definedName>
    <definedName name="_xlnm.Print_Area" localSheetId="0">'Rekapitulace stavby'!$D$4:$AO$36,'Rekapitulace stavby'!$C$42:$AQ$55</definedName>
    <definedName name="_xlnm.Print_Area" localSheetId="1">'UHK 4 - D-Modernizace spo...'!$C$4:$J$39,'UHK 4 - D-Modernizace spo...'!$C$45:$J$62,'UHK 4 - D-Modernizace spo...'!$C$68:$K$91</definedName>
    <definedName name="Ostatní_výrobky">'[2]SO 51.4 Výkaz výměr'!#REF!</definedName>
    <definedName name="Podhl">'[2]SO 51.4 Výkaz výměr'!#REF!</definedName>
    <definedName name="Podhledy">'[1]SO 11.1A Výkaz výměr'!#REF!</definedName>
    <definedName name="rabat_2">'[3]Výpočet netto cen'!$B$8</definedName>
    <definedName name="REKAPITULACE">'[1]SO 11.1A Výkaz výměr'!#REF!</definedName>
    <definedName name="Sádrokartonové_konstrukce">'[1]SO 11.1A Výkaz výměr'!#REF!</definedName>
    <definedName name="skonto_1">'[3]Výpočet netto cen'!$B$10</definedName>
    <definedName name="skonto_2">'[3]Výpočet netto cen'!$B$11</definedName>
    <definedName name="skonto_3">'[3]Výpočet netto cen'!$B$12</definedName>
    <definedName name="Vodorovné_konstrukce">'[2]SO 51.4 Výkaz výměr'!#REF!</definedName>
    <definedName name="Základy">'[2]SO 51.4 Výkaz výměr'!#REF!</definedName>
    <definedName name="Zemní_práce">'[2]SO 51.4 Výkaz výměr'!#REF!</definedName>
  </definedNames>
  <calcPr calcId="152511"/>
</workbook>
</file>

<file path=xl/calcChain.xml><?xml version="1.0" encoding="utf-8"?>
<calcChain xmlns="http://schemas.openxmlformats.org/spreadsheetml/2006/main">
  <c r="J89" i="5" l="1"/>
  <c r="J88" i="5"/>
  <c r="J37" i="5" l="1"/>
  <c r="J36" i="5"/>
  <c r="AY55" i="1" s="1"/>
  <c r="J35" i="5"/>
  <c r="AX55" i="1" s="1"/>
  <c r="BI90" i="5"/>
  <c r="BH90" i="5"/>
  <c r="BG90" i="5"/>
  <c r="BE90" i="5"/>
  <c r="T90" i="5"/>
  <c r="R90" i="5"/>
  <c r="P90" i="5"/>
  <c r="BK90" i="5"/>
  <c r="J90" i="5"/>
  <c r="BF90" i="5" s="1"/>
  <c r="BI87" i="5"/>
  <c r="BH87" i="5"/>
  <c r="BG87" i="5"/>
  <c r="BE87" i="5"/>
  <c r="T87" i="5"/>
  <c r="R87" i="5"/>
  <c r="P87" i="5"/>
  <c r="BK87" i="5"/>
  <c r="J87" i="5"/>
  <c r="BF87" i="5" s="1"/>
  <c r="BI85" i="5"/>
  <c r="BH85" i="5"/>
  <c r="BG85" i="5"/>
  <c r="BE85" i="5"/>
  <c r="T85" i="5"/>
  <c r="R85" i="5"/>
  <c r="P85" i="5"/>
  <c r="BK85" i="5"/>
  <c r="J85" i="5"/>
  <c r="BF85" i="5" s="1"/>
  <c r="BI84" i="5"/>
  <c r="BH84" i="5"/>
  <c r="BG84" i="5"/>
  <c r="BE84" i="5"/>
  <c r="T84" i="5"/>
  <c r="R84" i="5"/>
  <c r="P84" i="5"/>
  <c r="BK84" i="5"/>
  <c r="J84" i="5"/>
  <c r="J78" i="5"/>
  <c r="F78" i="5"/>
  <c r="J77" i="5"/>
  <c r="F77" i="5"/>
  <c r="F75" i="5"/>
  <c r="E73" i="5"/>
  <c r="J55" i="5"/>
  <c r="F55" i="5"/>
  <c r="J54" i="5"/>
  <c r="F54" i="5"/>
  <c r="F52" i="5"/>
  <c r="E50" i="5"/>
  <c r="J52" i="5"/>
  <c r="E7" i="5"/>
  <c r="AS54" i="1"/>
  <c r="L50" i="1"/>
  <c r="AM50" i="1"/>
  <c r="AM49" i="1"/>
  <c r="L49" i="1"/>
  <c r="AM47" i="1"/>
  <c r="L47" i="1"/>
  <c r="L45" i="1"/>
  <c r="L44" i="1"/>
  <c r="BF84" i="5" l="1"/>
  <c r="J83" i="5"/>
  <c r="T83" i="5"/>
  <c r="J75" i="5"/>
  <c r="P83" i="5"/>
  <c r="F37" i="5"/>
  <c r="BD55" i="1" s="1"/>
  <c r="BA55" i="1"/>
  <c r="F35" i="5"/>
  <c r="BB55" i="1" s="1"/>
  <c r="E71" i="5"/>
  <c r="E48" i="5"/>
  <c r="R83" i="5"/>
  <c r="BK83" i="5"/>
  <c r="AW55" i="1"/>
  <c r="F36" i="5"/>
  <c r="BC55" i="1" s="1"/>
  <c r="J82" i="5" l="1"/>
  <c r="J81" i="5" s="1"/>
  <c r="R82" i="5"/>
  <c r="R81" i="5" s="1"/>
  <c r="BK82" i="5"/>
  <c r="P82" i="5"/>
  <c r="BD54" i="1"/>
  <c r="W33" i="1" s="1"/>
  <c r="BB54" i="1"/>
  <c r="W31" i="1" s="1"/>
  <c r="BC54" i="1"/>
  <c r="BA54" i="1"/>
  <c r="T82" i="5"/>
  <c r="T81" i="5" s="1"/>
  <c r="J60" i="5" l="1"/>
  <c r="BK81" i="5"/>
  <c r="J61" i="5"/>
  <c r="P81" i="5"/>
  <c r="AU55" i="1" s="1"/>
  <c r="AU54" i="1" s="1"/>
  <c r="AX54" i="1"/>
  <c r="J30" i="5"/>
  <c r="F33" i="5" s="1"/>
  <c r="J59" i="5"/>
  <c r="AW54" i="1"/>
  <c r="AY54" i="1"/>
  <c r="W32" i="1"/>
  <c r="J33" i="5" l="1"/>
  <c r="AV55" i="1" s="1"/>
  <c r="AT55" i="1" s="1"/>
  <c r="AZ55" i="1"/>
  <c r="AZ54" i="1" s="1"/>
  <c r="AG55" i="1"/>
  <c r="AN55" i="1" l="1"/>
  <c r="J39" i="5"/>
  <c r="W29" i="1"/>
  <c r="AV54" i="1"/>
  <c r="AG54" i="1"/>
  <c r="AK29" i="1" l="1"/>
  <c r="AT54" i="1"/>
  <c r="AN54" i="1" s="1"/>
  <c r="AK26" i="1"/>
  <c r="AK35" i="1" s="1"/>
</calcChain>
</file>

<file path=xl/sharedStrings.xml><?xml version="1.0" encoding="utf-8"?>
<sst xmlns="http://schemas.openxmlformats.org/spreadsheetml/2006/main" count="324" uniqueCount="134">
  <si>
    <t>Export Komplet</t>
  </si>
  <si>
    <t/>
  </si>
  <si>
    <t>2.0</t>
  </si>
  <si>
    <t>False</t>
  </si>
  <si>
    <t>{2bc8a2d1-0fc2-44d7-af76-17792358976e}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</si>
  <si>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</si>
  <si>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</si>
  <si>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</si>
  <si>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</si>
  <si>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</si>
  <si>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0,001</t>
  </si>
  <si>
    <t>Kód:</t>
  </si>
  <si>
    <t>UHK</t>
  </si>
  <si>
    <t>Stavba:</t>
  </si>
  <si>
    <t>KSO:</t>
  </si>
  <si>
    <t>CC-CZ:</t>
  </si>
  <si>
    <t>Místo:</t>
  </si>
  <si>
    <t xml:space="preserve">HK,Palachovykoleje </t>
  </si>
  <si>
    <t>Datum:</t>
  </si>
  <si>
    <t>Zadavatel:</t>
  </si>
  <si>
    <t>IČ:</t>
  </si>
  <si>
    <t>UHK,Víta Nejedlého 573 Hradec Králové</t>
  </si>
  <si>
    <t>DIČ:</t>
  </si>
  <si>
    <t>Uchazeč:</t>
  </si>
  <si>
    <t>bude určen ve výběrovém řízení</t>
  </si>
  <si>
    <t>Projektant:</t>
  </si>
  <si>
    <t>PRIDOS HK</t>
  </si>
  <si>
    <t>True</t>
  </si>
  <si>
    <t>Zpracovatel:</t>
  </si>
  <si>
    <t>Ing.PavelMichálek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</si>
  <si>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</si>
  <si>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</si>
  <si>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</si>
  <si>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</si>
  <si>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</si>
  <si>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</si>
  <si>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</si>
  <si>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</si>
  <si>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</si>
  <si>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</si>
  <si>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</si>
  <si>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</si>
  <si>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</si>
  <si>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</si>
  <si>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</si>
  <si>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</si>
  <si>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</si>
  <si>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</si>
  <si>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</si>
  <si>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</si>
  <si>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</si>
  <si>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</si>
  <si>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</si>
  <si>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</si>
  <si>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</si>
  <si>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</si>
  <si>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</si>
  <si>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</si>
  <si>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</si>
  <si>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</si>
  <si>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</si>
  <si>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</si>
  <si>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</si>
  <si>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</si>
  <si>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</si>
  <si>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</si>
  <si>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</si>
  <si>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</si>
  <si>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</si>
  <si>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</si>
  <si>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</si>
  <si>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</si>
  <si>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UHK 4</t>
  </si>
  <si>
    <t>D-Modernizace společných prostor v 1PP-vchod A+B</t>
  </si>
  <si>
    <t>{e9fa7f98-3a9d-418e-b320-6a97f0c824a7}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</si>
  <si>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</si>
  <si>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</si>
  <si>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</si>
  <si>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</si>
  <si>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</si>
  <si>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</si>
  <si>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</si>
  <si>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</si>
  <si>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</si>
  <si>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</si>
  <si>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</si>
  <si>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</si>
  <si>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</si>
  <si>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</si>
  <si>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</si>
  <si>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</si>
  <si>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</si>
  <si>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</si>
  <si>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</si>
  <si>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</si>
  <si>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</si>
  <si>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</si>
  <si>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2</t>
  </si>
  <si>
    <t>VV</t>
  </si>
  <si>
    <t>PSV</t>
  </si>
  <si>
    <t>Práce a dodávky PSV</t>
  </si>
  <si>
    <t>16</t>
  </si>
  <si>
    <t>22</t>
  </si>
  <si>
    <t>23</t>
  </si>
  <si>
    <t>26</t>
  </si>
  <si>
    <t>kpl</t>
  </si>
  <si>
    <t>ks</t>
  </si>
  <si>
    <t xml:space="preserve">HK,Palachovy koleje </t>
  </si>
  <si>
    <t>UHK 4 - D-Modernizace společných prostor v 1PP-vchod A+B</t>
  </si>
  <si>
    <t xml:space="preserve">    766 - Konstrukce truhlářské</t>
  </si>
  <si>
    <t>766</t>
  </si>
  <si>
    <t>Konstrukce truhlářské</t>
  </si>
  <si>
    <t>766002</t>
  </si>
  <si>
    <t xml:space="preserve">D+M TV led full HD </t>
  </si>
  <si>
    <t>-590263215</t>
  </si>
  <si>
    <t>766003</t>
  </si>
  <si>
    <t xml:space="preserve">Nábytkové vybavení místn. č.04-konferenční židle 9ks </t>
  </si>
  <si>
    <t>-1564955447</t>
  </si>
  <si>
    <t>"schema 03/Os"  9</t>
  </si>
  <si>
    <t>766004</t>
  </si>
  <si>
    <t>1690431652</t>
  </si>
  <si>
    <t>766006</t>
  </si>
  <si>
    <t>Nábytk. vybavení místn. č.10-jednoduchý jídelní stůl 600/600/750mm 1ks</t>
  </si>
  <si>
    <t>1889662527</t>
  </si>
  <si>
    <t>"schema 06/Os"  1</t>
  </si>
  <si>
    <t>UHK-Palachovy koleje 1129-1135,1289-rekonstrukce a modernizace -I.etapa - neinvestiční výdaje</t>
  </si>
  <si>
    <t>24a</t>
  </si>
  <si>
    <t>Nábytkové vybavení místn. č.07-konferenční židle 10ks</t>
  </si>
  <si>
    <t xml:space="preserve">Nábytkové vybavení místn. č.07-psací stůl 1200/750/750mm 5ks </t>
  </si>
  <si>
    <t>Nábytkové vybavení místn. č.07 - pohovka 1ks</t>
  </si>
  <si>
    <t>24b</t>
  </si>
  <si>
    <t>24c</t>
  </si>
  <si>
    <t>KRYCÍ LIST SOUPISU PRACÍ ( část 2B )</t>
  </si>
  <si>
    <t>REKAPITULACE STAVBY ( část 2B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</si>
</sst>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6">
    <xf numFmtId="0" fontId="0" fillId="0" borderId="0"/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44" fontId="30" fillId="0" borderId="0" applyFont="0" applyFill="0" applyBorder="0" applyAlignment="0" applyProtection="0"/>
  </cellStyleXfs>
  <cellXfs count="1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Protection="1"/>
    <xf numFmtId="4" fontId="14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4" fontId="0" fillId="0" borderId="20" xfId="0" applyNumberFormat="1" applyFont="1" applyBorder="1" applyAlignment="1" applyProtection="1">
      <alignment vertical="center"/>
      <protection locked="0"/>
    </xf>
    <xf numFmtId="4" fontId="0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3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3" fillId="4" borderId="7" xfId="0" applyFont="1" applyFill="1" applyBorder="1" applyAlignment="1" applyProtection="1">
      <alignment horizontal="right" vertical="center"/>
    </xf>
    <xf numFmtId="0" fontId="3" fillId="4" borderId="7" xfId="0" applyFont="1" applyFill="1" applyBorder="1" applyAlignment="1" applyProtection="1">
      <alignment horizontal="center" vertical="center"/>
    </xf>
    <xf numFmtId="4" fontId="3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19" xfId="0" applyFont="1" applyBorder="1" applyAlignment="1" applyProtection="1">
      <alignment horizontal="left" vertical="center"/>
    </xf>
    <xf numFmtId="0" fontId="5" fillId="0" borderId="19" xfId="0" applyFont="1" applyBorder="1" applyAlignment="1" applyProtection="1">
      <alignment vertical="center"/>
    </xf>
    <xf numFmtId="4" fontId="5" fillId="0" borderId="19" xfId="0" applyNumberFormat="1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/>
    </xf>
    <xf numFmtId="4" fontId="18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0" fontId="7" fillId="0" borderId="0" xfId="0" applyFont="1" applyAlignment="1" applyProtection="1"/>
    <xf numFmtId="0" fontId="7" fillId="0" borderId="3" xfId="0" applyFont="1" applyBorder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0" xfId="0" applyFont="1" applyBorder="1" applyAlignment="1" applyProtection="1">
      <alignment horizontal="center" vertical="center"/>
    </xf>
    <xf numFmtId="49" fontId="0" fillId="0" borderId="20" xfId="0" applyNumberFormat="1" applyFont="1" applyBorder="1" applyAlignment="1" applyProtection="1">
      <alignment horizontal="left" vertical="center" wrapText="1"/>
    </xf>
    <xf numFmtId="0" fontId="0" fillId="0" borderId="20" xfId="0" applyFont="1" applyBorder="1" applyAlignment="1" applyProtection="1">
      <alignment horizontal="left" vertical="center" wrapText="1"/>
    </xf>
    <xf numFmtId="0" fontId="0" fillId="0" borderId="20" xfId="0" applyFont="1" applyBorder="1" applyAlignment="1" applyProtection="1">
      <alignment horizontal="center" vertical="center" wrapText="1"/>
    </xf>
    <xf numFmtId="167" fontId="0" fillId="0" borderId="20" xfId="0" applyNumberFormat="1" applyFont="1" applyBorder="1" applyAlignment="1" applyProtection="1">
      <alignment vertical="center"/>
    </xf>
    <xf numFmtId="4" fontId="0" fillId="0" borderId="20" xfId="0" applyNumberFormat="1" applyFont="1" applyBorder="1" applyAlignment="1" applyProtection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0" fillId="0" borderId="20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left" vertical="center" wrapText="1"/>
    </xf>
    <xf numFmtId="0" fontId="0" fillId="0" borderId="20" xfId="0" applyBorder="1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  <xf numFmtId="0" fontId="0" fillId="0" borderId="4" xfId="0" applyBorder="1" applyProtection="1"/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20" fillId="0" borderId="0" xfId="1" applyFont="1" applyAlignment="1" applyProtection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5" fillId="0" borderId="11" xfId="0" applyFont="1" applyBorder="1" applyAlignment="1" applyProtection="1">
      <alignment horizontal="center" vertical="center"/>
    </xf>
    <xf numFmtId="0" fontId="15" fillId="0" borderId="12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7" xfId="0" applyFont="1" applyFill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 wrapText="1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6">
    <cellStyle name="Hypertextový odkaz" xfId="1" builtinId="8"/>
    <cellStyle name="Měna 2" xfId="5"/>
    <cellStyle name="Normální" xfId="0" builtinId="0" customBuiltin="1"/>
    <cellStyle name="Normální 2" xfId="2"/>
    <cellStyle name="Normální 3" xfId="3"/>
    <cellStyle name="Normální 4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-zak&#225;zky/2005/OS+OSZ%20N&#225;chod/Prov&#225;d&#283;c&#237;%20projekt%202005/Cenovky%20od%20dodavatel&#367;/Reha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 netto cen"/>
      <sheetName val="Nabídka"/>
      <sheetName val="Nabídka (2)"/>
    </sheetNames>
    <sheetDataSet>
      <sheetData sheetId="0">
        <row r="8">
          <cell r="B8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workbookViewId="0">
      <selection activeCell="AM47" sqref="AM47:AN4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9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19" t="s">
        <v>1</v>
      </c>
      <c r="BA1" s="119" t="s">
        <v>2</v>
      </c>
      <c r="BB1" s="119" t="s">
        <v>1</v>
      </c>
      <c r="BC1" s="17"/>
      <c r="BD1" s="17"/>
      <c r="BE1" s="17"/>
      <c r="BT1" s="12" t="s">
        <v>3</v>
      </c>
      <c r="BU1" s="12" t="s">
        <v>3</v>
      </c>
      <c r="BV1" s="12" t="s">
        <v>4</v>
      </c>
    </row>
    <row r="2" spans="1:74" ht="36.950000000000003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4" t="s">
        <v>5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3" t="s">
        <v>6</v>
      </c>
      <c r="BT2" s="13" t="s">
        <v>7</v>
      </c>
    </row>
    <row r="3" spans="1:74" ht="6.95" customHeight="1">
      <c r="A3" s="17"/>
      <c r="B3" s="27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9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S3" s="13" t="s">
        <v>6</v>
      </c>
      <c r="BT3" s="13" t="s">
        <v>8</v>
      </c>
    </row>
    <row r="4" spans="1:74" ht="24.95" customHeight="1">
      <c r="A4" s="17"/>
      <c r="B4" s="29"/>
      <c r="C4" s="17"/>
      <c r="D4" s="30" t="s">
        <v>133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29"/>
      <c r="AS4" s="31" t="s">
        <v>9</v>
      </c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S4" s="13" t="s">
        <v>10</v>
      </c>
    </row>
    <row r="5" spans="1:74" ht="12" customHeight="1">
      <c r="A5" s="17"/>
      <c r="B5" s="29"/>
      <c r="C5" s="17"/>
      <c r="D5" s="120" t="s">
        <v>11</v>
      </c>
      <c r="E5" s="17"/>
      <c r="F5" s="17"/>
      <c r="G5" s="17"/>
      <c r="H5" s="17"/>
      <c r="I5" s="17"/>
      <c r="J5" s="17"/>
      <c r="K5" s="180" t="s">
        <v>12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"/>
      <c r="AQ5" s="17"/>
      <c r="AR5" s="29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S5" s="13" t="s">
        <v>6</v>
      </c>
    </row>
    <row r="6" spans="1:74" ht="36.950000000000003" customHeight="1">
      <c r="A6" s="17"/>
      <c r="B6" s="29"/>
      <c r="C6" s="17"/>
      <c r="D6" s="121" t="s">
        <v>13</v>
      </c>
      <c r="E6" s="17"/>
      <c r="F6" s="17"/>
      <c r="G6" s="17"/>
      <c r="H6" s="17"/>
      <c r="I6" s="17"/>
      <c r="J6" s="17"/>
      <c r="K6" s="181" t="s">
        <v>125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17"/>
      <c r="AQ6" s="17"/>
      <c r="AR6" s="29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S6" s="13" t="s">
        <v>6</v>
      </c>
    </row>
    <row r="7" spans="1:74" ht="12" customHeight="1">
      <c r="A7" s="17"/>
      <c r="B7" s="29"/>
      <c r="C7" s="17"/>
      <c r="D7" s="32" t="s">
        <v>14</v>
      </c>
      <c r="E7" s="17"/>
      <c r="F7" s="17"/>
      <c r="G7" s="17"/>
      <c r="H7" s="17"/>
      <c r="I7" s="17"/>
      <c r="J7" s="17"/>
      <c r="K7" s="35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32" t="s">
        <v>15</v>
      </c>
      <c r="AL7" s="17"/>
      <c r="AM7" s="17"/>
      <c r="AN7" s="35" t="s">
        <v>1</v>
      </c>
      <c r="AO7" s="17"/>
      <c r="AP7" s="17"/>
      <c r="AQ7" s="17"/>
      <c r="AR7" s="29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S7" s="13" t="s">
        <v>6</v>
      </c>
    </row>
    <row r="8" spans="1:74" ht="12" customHeight="1">
      <c r="A8" s="17"/>
      <c r="B8" s="29"/>
      <c r="C8" s="17"/>
      <c r="D8" s="32" t="s">
        <v>16</v>
      </c>
      <c r="E8" s="17"/>
      <c r="F8" s="17"/>
      <c r="G8" s="17"/>
      <c r="H8" s="17"/>
      <c r="I8" s="17"/>
      <c r="J8" s="17"/>
      <c r="K8" s="35" t="s">
        <v>17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32" t="s">
        <v>18</v>
      </c>
      <c r="AL8" s="17"/>
      <c r="AM8" s="157"/>
      <c r="AN8" s="117"/>
      <c r="AO8" s="17"/>
      <c r="AP8" s="17"/>
      <c r="AQ8" s="17"/>
      <c r="AR8" s="29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S8" s="13" t="s">
        <v>6</v>
      </c>
    </row>
    <row r="9" spans="1:74" ht="14.45" customHeight="1">
      <c r="A9" s="17"/>
      <c r="B9" s="29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29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S9" s="13" t="s">
        <v>6</v>
      </c>
    </row>
    <row r="10" spans="1:74" ht="12" customHeight="1">
      <c r="A10" s="17"/>
      <c r="B10" s="29"/>
      <c r="C10" s="17"/>
      <c r="D10" s="32" t="s">
        <v>19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32" t="s">
        <v>20</v>
      </c>
      <c r="AL10" s="17"/>
      <c r="AM10" s="17"/>
      <c r="AN10" s="117" t="s">
        <v>1</v>
      </c>
      <c r="AO10" s="17"/>
      <c r="AP10" s="17"/>
      <c r="AQ10" s="17"/>
      <c r="AR10" s="29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S10" s="13" t="s">
        <v>6</v>
      </c>
    </row>
    <row r="11" spans="1:74" ht="18.399999999999999" customHeight="1">
      <c r="A11" s="17"/>
      <c r="B11" s="29"/>
      <c r="C11" s="17"/>
      <c r="D11" s="17"/>
      <c r="E11" s="35" t="s">
        <v>21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32" t="s">
        <v>22</v>
      </c>
      <c r="AL11" s="17"/>
      <c r="AM11" s="17"/>
      <c r="AN11" s="117" t="s">
        <v>1</v>
      </c>
      <c r="AO11" s="17"/>
      <c r="AP11" s="17"/>
      <c r="AQ11" s="17"/>
      <c r="AR11" s="29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S11" s="13" t="s">
        <v>6</v>
      </c>
    </row>
    <row r="12" spans="1:74" ht="6.95" customHeight="1">
      <c r="A12" s="17"/>
      <c r="B12" s="29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29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S12" s="13" t="s">
        <v>6</v>
      </c>
    </row>
    <row r="13" spans="1:74" ht="12" customHeight="1">
      <c r="A13" s="17"/>
      <c r="B13" s="29"/>
      <c r="C13" s="17"/>
      <c r="D13" s="32" t="s">
        <v>23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32" t="s">
        <v>20</v>
      </c>
      <c r="AL13" s="17"/>
      <c r="AM13" s="17"/>
      <c r="AN13" s="117" t="s">
        <v>1</v>
      </c>
      <c r="AO13" s="17"/>
      <c r="AP13" s="17"/>
      <c r="AQ13" s="17"/>
      <c r="AR13" s="29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S13" s="13" t="s">
        <v>6</v>
      </c>
    </row>
    <row r="14" spans="1:74">
      <c r="A14" s="17"/>
      <c r="B14" s="29"/>
      <c r="C14" s="17"/>
      <c r="D14" s="17"/>
      <c r="E14" s="117" t="s">
        <v>24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32" t="s">
        <v>22</v>
      </c>
      <c r="AL14" s="17"/>
      <c r="AM14" s="17"/>
      <c r="AN14" s="117" t="s">
        <v>1</v>
      </c>
      <c r="AO14" s="17"/>
      <c r="AP14" s="17"/>
      <c r="AQ14" s="17"/>
      <c r="AR14" s="29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S14" s="13" t="s">
        <v>6</v>
      </c>
    </row>
    <row r="15" spans="1:74" ht="6.95" customHeight="1">
      <c r="A15" s="17"/>
      <c r="B15" s="29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29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S15" s="13" t="s">
        <v>3</v>
      </c>
    </row>
    <row r="16" spans="1:74" ht="12" customHeight="1">
      <c r="A16" s="17"/>
      <c r="B16" s="29"/>
      <c r="C16" s="17"/>
      <c r="D16" s="32" t="s">
        <v>25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32" t="s">
        <v>20</v>
      </c>
      <c r="AL16" s="17"/>
      <c r="AM16" s="17"/>
      <c r="AN16" s="117" t="s">
        <v>1</v>
      </c>
      <c r="AO16" s="17"/>
      <c r="AP16" s="17"/>
      <c r="AQ16" s="17"/>
      <c r="AR16" s="29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S16" s="13" t="s">
        <v>3</v>
      </c>
    </row>
    <row r="17" spans="1:71" ht="18.399999999999999" customHeight="1">
      <c r="A17" s="17"/>
      <c r="B17" s="29"/>
      <c r="C17" s="17"/>
      <c r="D17" s="17"/>
      <c r="E17" s="35" t="s">
        <v>26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32" t="s">
        <v>22</v>
      </c>
      <c r="AL17" s="17"/>
      <c r="AM17" s="17"/>
      <c r="AN17" s="117" t="s">
        <v>1</v>
      </c>
      <c r="AO17" s="17"/>
      <c r="AP17" s="17"/>
      <c r="AQ17" s="17"/>
      <c r="AR17" s="29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S17" s="13" t="s">
        <v>27</v>
      </c>
    </row>
    <row r="18" spans="1:71" ht="6.95" customHeight="1">
      <c r="A18" s="17"/>
      <c r="B18" s="29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29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S18" s="13" t="s">
        <v>6</v>
      </c>
    </row>
    <row r="19" spans="1:71" ht="12" customHeight="1">
      <c r="A19" s="17"/>
      <c r="B19" s="29"/>
      <c r="C19" s="17"/>
      <c r="D19" s="32" t="s">
        <v>28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32" t="s">
        <v>20</v>
      </c>
      <c r="AL19" s="17"/>
      <c r="AM19" s="17"/>
      <c r="AN19" s="117" t="s">
        <v>1</v>
      </c>
      <c r="AO19" s="17"/>
      <c r="AP19" s="17"/>
      <c r="AQ19" s="17"/>
      <c r="AR19" s="29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S19" s="13" t="s">
        <v>6</v>
      </c>
    </row>
    <row r="20" spans="1:71" ht="18.399999999999999" customHeight="1">
      <c r="A20" s="17"/>
      <c r="B20" s="29"/>
      <c r="C20" s="17"/>
      <c r="D20" s="17"/>
      <c r="E20" s="35" t="s">
        <v>29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32" t="s">
        <v>22</v>
      </c>
      <c r="AL20" s="17"/>
      <c r="AM20" s="17"/>
      <c r="AN20" s="117" t="s">
        <v>1</v>
      </c>
      <c r="AO20" s="17"/>
      <c r="AP20" s="17"/>
      <c r="AQ20" s="17"/>
      <c r="AR20" s="29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S20" s="13" t="s">
        <v>27</v>
      </c>
    </row>
    <row r="21" spans="1:71" ht="6.95" customHeight="1">
      <c r="A21" s="17"/>
      <c r="B21" s="29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29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</row>
    <row r="22" spans="1:71" ht="12" customHeight="1">
      <c r="A22" s="17"/>
      <c r="B22" s="29"/>
      <c r="C22" s="17"/>
      <c r="D22" s="32" t="s">
        <v>30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29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</row>
    <row r="23" spans="1:71" ht="16.5" customHeight="1">
      <c r="A23" s="17"/>
      <c r="B23" s="29"/>
      <c r="C23" s="17"/>
      <c r="D23" s="17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7"/>
      <c r="AP23" s="17"/>
      <c r="AQ23" s="17"/>
      <c r="AR23" s="29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</row>
    <row r="24" spans="1:71" ht="6.95" customHeight="1">
      <c r="A24" s="17"/>
      <c r="B24" s="29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29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</row>
    <row r="25" spans="1:71" ht="6.95" customHeight="1">
      <c r="A25" s="17"/>
      <c r="B25" s="29"/>
      <c r="C25" s="17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7"/>
      <c r="AQ25" s="17"/>
      <c r="AR25" s="29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</row>
    <row r="26" spans="1:71" s="1" customFormat="1" ht="25.9" customHeight="1">
      <c r="A26" s="33"/>
      <c r="B26" s="34"/>
      <c r="C26" s="33"/>
      <c r="D26" s="123" t="s">
        <v>31</v>
      </c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77">
        <f>ROUND(AG54,2)</f>
        <v>0</v>
      </c>
      <c r="AL26" s="178"/>
      <c r="AM26" s="178"/>
      <c r="AN26" s="178"/>
      <c r="AO26" s="178"/>
      <c r="AP26" s="33"/>
      <c r="AQ26" s="33"/>
      <c r="AR26" s="34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</row>
    <row r="27" spans="1:71" s="1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</row>
    <row r="28" spans="1:71" s="1" customForma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179" t="s">
        <v>32</v>
      </c>
      <c r="M28" s="179"/>
      <c r="N28" s="179"/>
      <c r="O28" s="179"/>
      <c r="P28" s="179"/>
      <c r="Q28" s="33"/>
      <c r="R28" s="33"/>
      <c r="S28" s="33"/>
      <c r="T28" s="33"/>
      <c r="U28" s="33"/>
      <c r="V28" s="33"/>
      <c r="W28" s="179" t="s">
        <v>33</v>
      </c>
      <c r="X28" s="179"/>
      <c r="Y28" s="179"/>
      <c r="Z28" s="179"/>
      <c r="AA28" s="179"/>
      <c r="AB28" s="179"/>
      <c r="AC28" s="179"/>
      <c r="AD28" s="179"/>
      <c r="AE28" s="179"/>
      <c r="AF28" s="33"/>
      <c r="AG28" s="33"/>
      <c r="AH28" s="33"/>
      <c r="AI28" s="33"/>
      <c r="AJ28" s="33"/>
      <c r="AK28" s="179" t="s">
        <v>34</v>
      </c>
      <c r="AL28" s="179"/>
      <c r="AM28" s="179"/>
      <c r="AN28" s="179"/>
      <c r="AO28" s="179"/>
      <c r="AP28" s="33"/>
      <c r="AQ28" s="33"/>
      <c r="AR28" s="34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</row>
    <row r="29" spans="1:71" s="2" customFormat="1" ht="14.45" customHeight="1">
      <c r="A29" s="125"/>
      <c r="B29" s="126"/>
      <c r="C29" s="125"/>
      <c r="D29" s="32" t="s">
        <v>35</v>
      </c>
      <c r="E29" s="125"/>
      <c r="F29" s="32" t="s">
        <v>36</v>
      </c>
      <c r="G29" s="125"/>
      <c r="H29" s="125"/>
      <c r="I29" s="125"/>
      <c r="J29" s="125"/>
      <c r="K29" s="125"/>
      <c r="L29" s="184">
        <v>0.21</v>
      </c>
      <c r="M29" s="183"/>
      <c r="N29" s="183"/>
      <c r="O29" s="183"/>
      <c r="P29" s="183"/>
      <c r="Q29" s="125"/>
      <c r="R29" s="125"/>
      <c r="S29" s="125"/>
      <c r="T29" s="125"/>
      <c r="U29" s="125"/>
      <c r="V29" s="125"/>
      <c r="W29" s="182">
        <f>ROUND(AZ54, 2)</f>
        <v>0</v>
      </c>
      <c r="X29" s="183"/>
      <c r="Y29" s="183"/>
      <c r="Z29" s="183"/>
      <c r="AA29" s="183"/>
      <c r="AB29" s="183"/>
      <c r="AC29" s="183"/>
      <c r="AD29" s="183"/>
      <c r="AE29" s="183"/>
      <c r="AF29" s="125"/>
      <c r="AG29" s="125"/>
      <c r="AH29" s="125"/>
      <c r="AI29" s="125"/>
      <c r="AJ29" s="125"/>
      <c r="AK29" s="182">
        <f>ROUND(AV54, 2)</f>
        <v>0</v>
      </c>
      <c r="AL29" s="183"/>
      <c r="AM29" s="183"/>
      <c r="AN29" s="183"/>
      <c r="AO29" s="183"/>
      <c r="AP29" s="125"/>
      <c r="AQ29" s="125"/>
      <c r="AR29" s="126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</row>
    <row r="30" spans="1:71" s="2" customFormat="1" ht="14.45" customHeight="1">
      <c r="A30" s="125"/>
      <c r="B30" s="126"/>
      <c r="C30" s="125"/>
      <c r="D30" s="125"/>
      <c r="E30" s="125"/>
      <c r="F30" s="32" t="s">
        <v>37</v>
      </c>
      <c r="G30" s="125"/>
      <c r="H30" s="125"/>
      <c r="I30" s="125"/>
      <c r="J30" s="125"/>
      <c r="K30" s="125"/>
      <c r="L30" s="184">
        <v>0.15</v>
      </c>
      <c r="M30" s="183"/>
      <c r="N30" s="183"/>
      <c r="O30" s="183"/>
      <c r="P30" s="183"/>
      <c r="Q30" s="125"/>
      <c r="R30" s="125"/>
      <c r="S30" s="125"/>
      <c r="T30" s="125"/>
      <c r="U30" s="125"/>
      <c r="V30" s="125"/>
      <c r="W30" s="182">
        <v>0</v>
      </c>
      <c r="X30" s="183"/>
      <c r="Y30" s="183"/>
      <c r="Z30" s="183"/>
      <c r="AA30" s="183"/>
      <c r="AB30" s="183"/>
      <c r="AC30" s="183"/>
      <c r="AD30" s="183"/>
      <c r="AE30" s="183"/>
      <c r="AF30" s="125"/>
      <c r="AG30" s="125"/>
      <c r="AH30" s="125"/>
      <c r="AI30" s="125"/>
      <c r="AJ30" s="125"/>
      <c r="AK30" s="182">
        <v>0</v>
      </c>
      <c r="AL30" s="183"/>
      <c r="AM30" s="183"/>
      <c r="AN30" s="183"/>
      <c r="AO30" s="183"/>
      <c r="AP30" s="125"/>
      <c r="AQ30" s="125"/>
      <c r="AR30" s="126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</row>
    <row r="31" spans="1:71" s="2" customFormat="1" ht="14.45" hidden="1" customHeight="1">
      <c r="A31" s="125"/>
      <c r="B31" s="126"/>
      <c r="C31" s="125"/>
      <c r="D31" s="125"/>
      <c r="E31" s="125"/>
      <c r="F31" s="32" t="s">
        <v>38</v>
      </c>
      <c r="G31" s="125"/>
      <c r="H31" s="125"/>
      <c r="I31" s="125"/>
      <c r="J31" s="125"/>
      <c r="K31" s="125"/>
      <c r="L31" s="184">
        <v>0.21</v>
      </c>
      <c r="M31" s="183"/>
      <c r="N31" s="183"/>
      <c r="O31" s="183"/>
      <c r="P31" s="183"/>
      <c r="Q31" s="125"/>
      <c r="R31" s="125"/>
      <c r="S31" s="125"/>
      <c r="T31" s="125"/>
      <c r="U31" s="125"/>
      <c r="V31" s="125"/>
      <c r="W31" s="182">
        <f>ROUND(BB54, 2)</f>
        <v>0</v>
      </c>
      <c r="X31" s="183"/>
      <c r="Y31" s="183"/>
      <c r="Z31" s="183"/>
      <c r="AA31" s="183"/>
      <c r="AB31" s="183"/>
      <c r="AC31" s="183"/>
      <c r="AD31" s="183"/>
      <c r="AE31" s="183"/>
      <c r="AF31" s="125"/>
      <c r="AG31" s="125"/>
      <c r="AH31" s="125"/>
      <c r="AI31" s="125"/>
      <c r="AJ31" s="125"/>
      <c r="AK31" s="182">
        <v>0</v>
      </c>
      <c r="AL31" s="183"/>
      <c r="AM31" s="183"/>
      <c r="AN31" s="183"/>
      <c r="AO31" s="183"/>
      <c r="AP31" s="125"/>
      <c r="AQ31" s="125"/>
      <c r="AR31" s="126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</row>
    <row r="32" spans="1:71" s="2" customFormat="1" ht="14.45" hidden="1" customHeight="1">
      <c r="A32" s="125"/>
      <c r="B32" s="126"/>
      <c r="C32" s="125"/>
      <c r="D32" s="125"/>
      <c r="E32" s="125"/>
      <c r="F32" s="32" t="s">
        <v>39</v>
      </c>
      <c r="G32" s="125"/>
      <c r="H32" s="125"/>
      <c r="I32" s="125"/>
      <c r="J32" s="125"/>
      <c r="K32" s="125"/>
      <c r="L32" s="184">
        <v>0.15</v>
      </c>
      <c r="M32" s="183"/>
      <c r="N32" s="183"/>
      <c r="O32" s="183"/>
      <c r="P32" s="183"/>
      <c r="Q32" s="125"/>
      <c r="R32" s="125"/>
      <c r="S32" s="125"/>
      <c r="T32" s="125"/>
      <c r="U32" s="125"/>
      <c r="V32" s="125"/>
      <c r="W32" s="182">
        <f>ROUND(BC54, 2)</f>
        <v>0</v>
      </c>
      <c r="X32" s="183"/>
      <c r="Y32" s="183"/>
      <c r="Z32" s="183"/>
      <c r="AA32" s="183"/>
      <c r="AB32" s="183"/>
      <c r="AC32" s="183"/>
      <c r="AD32" s="183"/>
      <c r="AE32" s="183"/>
      <c r="AF32" s="125"/>
      <c r="AG32" s="125"/>
      <c r="AH32" s="125"/>
      <c r="AI32" s="125"/>
      <c r="AJ32" s="125"/>
      <c r="AK32" s="182">
        <v>0</v>
      </c>
      <c r="AL32" s="183"/>
      <c r="AM32" s="183"/>
      <c r="AN32" s="183"/>
      <c r="AO32" s="183"/>
      <c r="AP32" s="125"/>
      <c r="AQ32" s="125"/>
      <c r="AR32" s="126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</row>
    <row r="33" spans="1:57" s="2" customFormat="1" ht="14.45" hidden="1" customHeight="1">
      <c r="A33" s="125"/>
      <c r="B33" s="126"/>
      <c r="C33" s="125"/>
      <c r="D33" s="125"/>
      <c r="E33" s="125"/>
      <c r="F33" s="32" t="s">
        <v>40</v>
      </c>
      <c r="G33" s="125"/>
      <c r="H33" s="125"/>
      <c r="I33" s="125"/>
      <c r="J33" s="125"/>
      <c r="K33" s="125"/>
      <c r="L33" s="184">
        <v>0</v>
      </c>
      <c r="M33" s="183"/>
      <c r="N33" s="183"/>
      <c r="O33" s="183"/>
      <c r="P33" s="183"/>
      <c r="Q33" s="125"/>
      <c r="R33" s="125"/>
      <c r="S33" s="125"/>
      <c r="T33" s="125"/>
      <c r="U33" s="125"/>
      <c r="V33" s="125"/>
      <c r="W33" s="182">
        <f>ROUND(BD54, 2)</f>
        <v>0</v>
      </c>
      <c r="X33" s="183"/>
      <c r="Y33" s="183"/>
      <c r="Z33" s="183"/>
      <c r="AA33" s="183"/>
      <c r="AB33" s="183"/>
      <c r="AC33" s="183"/>
      <c r="AD33" s="183"/>
      <c r="AE33" s="183"/>
      <c r="AF33" s="125"/>
      <c r="AG33" s="125"/>
      <c r="AH33" s="125"/>
      <c r="AI33" s="125"/>
      <c r="AJ33" s="125"/>
      <c r="AK33" s="182">
        <v>0</v>
      </c>
      <c r="AL33" s="183"/>
      <c r="AM33" s="183"/>
      <c r="AN33" s="183"/>
      <c r="AO33" s="183"/>
      <c r="AP33" s="125"/>
      <c r="AQ33" s="125"/>
      <c r="AR33" s="126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</row>
    <row r="34" spans="1:57" s="1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</row>
    <row r="35" spans="1:57" s="1" customFormat="1" ht="25.9" customHeight="1">
      <c r="A35" s="33"/>
      <c r="B35" s="34"/>
      <c r="C35" s="127"/>
      <c r="D35" s="128" t="s">
        <v>41</v>
      </c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30" t="s">
        <v>42</v>
      </c>
      <c r="U35" s="129"/>
      <c r="V35" s="129"/>
      <c r="W35" s="129"/>
      <c r="X35" s="186" t="s">
        <v>43</v>
      </c>
      <c r="Y35" s="187"/>
      <c r="Z35" s="187"/>
      <c r="AA35" s="187"/>
      <c r="AB35" s="187"/>
      <c r="AC35" s="129"/>
      <c r="AD35" s="129"/>
      <c r="AE35" s="129"/>
      <c r="AF35" s="129"/>
      <c r="AG35" s="129"/>
      <c r="AH35" s="129"/>
      <c r="AI35" s="129"/>
      <c r="AJ35" s="129"/>
      <c r="AK35" s="188">
        <f>SUM(AK26:AK33)</f>
        <v>0</v>
      </c>
      <c r="AL35" s="187"/>
      <c r="AM35" s="187"/>
      <c r="AN35" s="187"/>
      <c r="AO35" s="189"/>
      <c r="AP35" s="127"/>
      <c r="AQ35" s="127"/>
      <c r="AR35" s="34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</row>
    <row r="36" spans="1:57" s="1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</row>
    <row r="37" spans="1:57" s="1" customFormat="1" ht="6.95" customHeight="1">
      <c r="A37" s="33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4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</row>
    <row r="38" spans="1:57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</row>
    <row r="39" spans="1:57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</row>
    <row r="40" spans="1:57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</row>
    <row r="41" spans="1:57" s="1" customFormat="1" ht="6.95" customHeight="1">
      <c r="A41" s="33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4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</row>
    <row r="42" spans="1:57" s="1" customFormat="1" ht="24.95" customHeight="1">
      <c r="A42" s="33"/>
      <c r="B42" s="34"/>
      <c r="C42" s="30" t="s">
        <v>44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</row>
    <row r="43" spans="1:57" s="1" customFormat="1" ht="6.95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</row>
    <row r="44" spans="1:57" s="1" customFormat="1" ht="12" customHeight="1">
      <c r="A44" s="33"/>
      <c r="B44" s="34"/>
      <c r="C44" s="32" t="s">
        <v>11</v>
      </c>
      <c r="D44" s="33"/>
      <c r="E44" s="33"/>
      <c r="F44" s="33"/>
      <c r="G44" s="33"/>
      <c r="H44" s="33"/>
      <c r="I44" s="33"/>
      <c r="J44" s="33"/>
      <c r="K44" s="33"/>
      <c r="L44" s="33" t="str">
        <f>K5</f>
        <v>UHK</v>
      </c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4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</row>
    <row r="45" spans="1:57" s="3" customFormat="1" ht="36.950000000000003" customHeight="1">
      <c r="A45" s="131"/>
      <c r="B45" s="132"/>
      <c r="C45" s="133" t="s">
        <v>13</v>
      </c>
      <c r="D45" s="131"/>
      <c r="E45" s="131"/>
      <c r="F45" s="131"/>
      <c r="G45" s="131"/>
      <c r="H45" s="131"/>
      <c r="I45" s="131"/>
      <c r="J45" s="131"/>
      <c r="K45" s="131"/>
      <c r="L45" s="190" t="str">
        <f>K6</f>
        <v>UHK-Palachovy koleje 1129-1135,1289-rekonstrukce a modernizace -I.etapa - neinvestiční výdaje</v>
      </c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1"/>
      <c r="AD45" s="191"/>
      <c r="AE45" s="191"/>
      <c r="AF45" s="191"/>
      <c r="AG45" s="191"/>
      <c r="AH45" s="191"/>
      <c r="AI45" s="191"/>
      <c r="AJ45" s="191"/>
      <c r="AK45" s="191"/>
      <c r="AL45" s="191"/>
      <c r="AM45" s="191"/>
      <c r="AN45" s="191"/>
      <c r="AO45" s="191"/>
      <c r="AP45" s="131"/>
      <c r="AQ45" s="131"/>
      <c r="AR45" s="132"/>
      <c r="AS45" s="131"/>
      <c r="AT45" s="131"/>
      <c r="AU45" s="131"/>
      <c r="AV45" s="131"/>
      <c r="AW45" s="131"/>
      <c r="AX45" s="131"/>
      <c r="AY45" s="131"/>
      <c r="AZ45" s="131"/>
      <c r="BA45" s="131"/>
      <c r="BB45" s="131"/>
      <c r="BC45" s="131"/>
      <c r="BD45" s="131"/>
      <c r="BE45" s="131"/>
    </row>
    <row r="46" spans="1:57" s="1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</row>
    <row r="47" spans="1:57" s="1" customFormat="1" ht="12" customHeight="1">
      <c r="A47" s="33"/>
      <c r="B47" s="34"/>
      <c r="C47" s="32" t="s">
        <v>16</v>
      </c>
      <c r="D47" s="33"/>
      <c r="E47" s="33"/>
      <c r="F47" s="33"/>
      <c r="G47" s="33"/>
      <c r="H47" s="33"/>
      <c r="I47" s="33"/>
      <c r="J47" s="33"/>
      <c r="K47" s="33"/>
      <c r="L47" s="134" t="str">
        <f>IF(K8="","",K8)</f>
        <v xml:space="preserve">HK,Palachovykoleje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2" t="s">
        <v>18</v>
      </c>
      <c r="AJ47" s="33"/>
      <c r="AK47" s="33"/>
      <c r="AL47" s="33"/>
      <c r="AM47" s="192" t="str">
        <f>IF(AN8= "","",AN8)</f>
        <v/>
      </c>
      <c r="AN47" s="192"/>
      <c r="AO47" s="33"/>
      <c r="AP47" s="33"/>
      <c r="AQ47" s="33"/>
      <c r="AR47" s="34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</row>
    <row r="48" spans="1:57" s="1" customFormat="1" ht="6.95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158"/>
      <c r="AN48" s="33"/>
      <c r="AO48" s="33"/>
      <c r="AP48" s="33"/>
      <c r="AQ48" s="33"/>
      <c r="AR48" s="34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</row>
    <row r="49" spans="1:91" s="1" customFormat="1" ht="13.7" customHeight="1">
      <c r="A49" s="33"/>
      <c r="B49" s="34"/>
      <c r="C49" s="32" t="s">
        <v>19</v>
      </c>
      <c r="D49" s="33"/>
      <c r="E49" s="33"/>
      <c r="F49" s="33"/>
      <c r="G49" s="33"/>
      <c r="H49" s="33"/>
      <c r="I49" s="33"/>
      <c r="J49" s="33"/>
      <c r="K49" s="33"/>
      <c r="L49" s="33" t="str">
        <f>IF(E11= "","",E11)</f>
        <v>UHK,Víta Nejedlého 573 Hradec Králové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2" t="s">
        <v>25</v>
      </c>
      <c r="AJ49" s="33"/>
      <c r="AK49" s="33"/>
      <c r="AL49" s="33"/>
      <c r="AM49" s="163" t="str">
        <f>IF(E17="","",E17)</f>
        <v>PRIDOS HK</v>
      </c>
      <c r="AN49" s="164"/>
      <c r="AO49" s="164"/>
      <c r="AP49" s="164"/>
      <c r="AQ49" s="33"/>
      <c r="AR49" s="34"/>
      <c r="AS49" s="159" t="s">
        <v>45</v>
      </c>
      <c r="AT49" s="160"/>
      <c r="AU49" s="39"/>
      <c r="AV49" s="39"/>
      <c r="AW49" s="39"/>
      <c r="AX49" s="39"/>
      <c r="AY49" s="39"/>
      <c r="AZ49" s="39"/>
      <c r="BA49" s="39"/>
      <c r="BB49" s="39"/>
      <c r="BC49" s="39"/>
      <c r="BD49" s="135"/>
      <c r="BE49" s="33"/>
    </row>
    <row r="50" spans="1:91" s="1" customFormat="1" ht="13.7" customHeight="1">
      <c r="A50" s="33"/>
      <c r="B50" s="34"/>
      <c r="C50" s="32" t="s">
        <v>23</v>
      </c>
      <c r="D50" s="33"/>
      <c r="E50" s="33"/>
      <c r="F50" s="33"/>
      <c r="G50" s="33"/>
      <c r="H50" s="33"/>
      <c r="I50" s="33"/>
      <c r="J50" s="33"/>
      <c r="K50" s="33"/>
      <c r="L50" s="158" t="str">
        <f>IF(E14="","",E14)</f>
        <v>bude určen ve výběrovém řízení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2" t="s">
        <v>28</v>
      </c>
      <c r="AJ50" s="33"/>
      <c r="AK50" s="33"/>
      <c r="AL50" s="33"/>
      <c r="AM50" s="163" t="str">
        <f>IF(E20="","",E20)</f>
        <v>Ing.PavelMichálek</v>
      </c>
      <c r="AN50" s="164"/>
      <c r="AO50" s="164"/>
      <c r="AP50" s="164"/>
      <c r="AQ50" s="33"/>
      <c r="AR50" s="34"/>
      <c r="AS50" s="161"/>
      <c r="AT50" s="162"/>
      <c r="AU50" s="136"/>
      <c r="AV50" s="136"/>
      <c r="AW50" s="136"/>
      <c r="AX50" s="136"/>
      <c r="AY50" s="136"/>
      <c r="AZ50" s="136"/>
      <c r="BA50" s="136"/>
      <c r="BB50" s="136"/>
      <c r="BC50" s="136"/>
      <c r="BD50" s="137"/>
      <c r="BE50" s="33"/>
    </row>
    <row r="51" spans="1:91" s="1" customFormat="1" ht="10.9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161"/>
      <c r="AT51" s="162"/>
      <c r="AU51" s="136"/>
      <c r="AV51" s="136"/>
      <c r="AW51" s="136"/>
      <c r="AX51" s="136"/>
      <c r="AY51" s="136"/>
      <c r="AZ51" s="136"/>
      <c r="BA51" s="136"/>
      <c r="BB51" s="136"/>
      <c r="BC51" s="136"/>
      <c r="BD51" s="137"/>
      <c r="BE51" s="33"/>
    </row>
    <row r="52" spans="1:91" s="1" customFormat="1" ht="29.25" customHeight="1">
      <c r="A52" s="33"/>
      <c r="B52" s="34"/>
      <c r="C52" s="172" t="s">
        <v>46</v>
      </c>
      <c r="D52" s="170"/>
      <c r="E52" s="170"/>
      <c r="F52" s="170"/>
      <c r="G52" s="170"/>
      <c r="H52" s="47"/>
      <c r="I52" s="173" t="s">
        <v>47</v>
      </c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69" t="s">
        <v>48</v>
      </c>
      <c r="AH52" s="170"/>
      <c r="AI52" s="170"/>
      <c r="AJ52" s="170"/>
      <c r="AK52" s="170"/>
      <c r="AL52" s="170"/>
      <c r="AM52" s="170"/>
      <c r="AN52" s="173" t="s">
        <v>49</v>
      </c>
      <c r="AO52" s="170"/>
      <c r="AP52" s="185"/>
      <c r="AQ52" s="138" t="s">
        <v>50</v>
      </c>
      <c r="AR52" s="34"/>
      <c r="AS52" s="75" t="s">
        <v>51</v>
      </c>
      <c r="AT52" s="76" t="s">
        <v>52</v>
      </c>
      <c r="AU52" s="76" t="s">
        <v>53</v>
      </c>
      <c r="AV52" s="76" t="s">
        <v>54</v>
      </c>
      <c r="AW52" s="76" t="s">
        <v>55</v>
      </c>
      <c r="AX52" s="76" t="s">
        <v>56</v>
      </c>
      <c r="AY52" s="76" t="s">
        <v>57</v>
      </c>
      <c r="AZ52" s="76" t="s">
        <v>58</v>
      </c>
      <c r="BA52" s="76" t="s">
        <v>59</v>
      </c>
      <c r="BB52" s="76" t="s">
        <v>60</v>
      </c>
      <c r="BC52" s="76" t="s">
        <v>61</v>
      </c>
      <c r="BD52" s="77" t="s">
        <v>62</v>
      </c>
      <c r="BE52" s="33"/>
    </row>
    <row r="53" spans="1:91" s="1" customFormat="1" ht="10.9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80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135"/>
      <c r="BE53" s="33"/>
    </row>
    <row r="54" spans="1:91" s="4" customFormat="1" ht="32.450000000000003" customHeight="1">
      <c r="A54" s="139"/>
      <c r="B54" s="140"/>
      <c r="C54" s="78" t="s">
        <v>63</v>
      </c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68">
        <f>ROUND(SUM(AG55:AG55),2)</f>
        <v>0</v>
      </c>
      <c r="AH54" s="168"/>
      <c r="AI54" s="168"/>
      <c r="AJ54" s="168"/>
      <c r="AK54" s="168"/>
      <c r="AL54" s="168"/>
      <c r="AM54" s="168"/>
      <c r="AN54" s="171">
        <f t="shared" ref="AN54:AN55" si="0">SUM(AG54,AT54)</f>
        <v>0</v>
      </c>
      <c r="AO54" s="171"/>
      <c r="AP54" s="171"/>
      <c r="AQ54" s="142" t="s">
        <v>1</v>
      </c>
      <c r="AR54" s="140"/>
      <c r="AS54" s="143">
        <f>ROUND(SUM(AS55:AS55),2)</f>
        <v>0</v>
      </c>
      <c r="AT54" s="144">
        <f t="shared" ref="AT54:AT55" si="1">ROUND(SUM(AV54:AW54),2)</f>
        <v>0</v>
      </c>
      <c r="AU54" s="145" t="e">
        <f>ROUND(SUM(AU55:AU55),5)</f>
        <v>#REF!</v>
      </c>
      <c r="AV54" s="144">
        <f>ROUND(AZ54*L29,2)</f>
        <v>0</v>
      </c>
      <c r="AW54" s="144">
        <f>ROUND(BA54*L30,2)</f>
        <v>0</v>
      </c>
      <c r="AX54" s="144">
        <f>ROUND(BB54*L29,2)</f>
        <v>0</v>
      </c>
      <c r="AY54" s="144">
        <f>ROUND(BC54*L30,2)</f>
        <v>0</v>
      </c>
      <c r="AZ54" s="144">
        <f>ROUND(SUM(AZ55:AZ55),2)</f>
        <v>0</v>
      </c>
      <c r="BA54" s="144">
        <f>ROUND(SUM(BA55:BA55),2)</f>
        <v>0</v>
      </c>
      <c r="BB54" s="144">
        <f>ROUND(SUM(BB55:BB55),2)</f>
        <v>0</v>
      </c>
      <c r="BC54" s="144">
        <f>ROUND(SUM(BC55:BC55),2)</f>
        <v>0</v>
      </c>
      <c r="BD54" s="146">
        <f>ROUND(SUM(BD55:BD55),2)</f>
        <v>0</v>
      </c>
      <c r="BE54" s="139"/>
      <c r="BS54" s="14" t="s">
        <v>64</v>
      </c>
      <c r="BT54" s="14" t="s">
        <v>65</v>
      </c>
      <c r="BU54" s="15" t="s">
        <v>66</v>
      </c>
      <c r="BV54" s="14" t="s">
        <v>67</v>
      </c>
      <c r="BW54" s="14" t="s">
        <v>4</v>
      </c>
      <c r="BX54" s="14" t="s">
        <v>68</v>
      </c>
      <c r="CL54" s="14" t="s">
        <v>1</v>
      </c>
    </row>
    <row r="55" spans="1:91" s="5" customFormat="1" ht="27" customHeight="1">
      <c r="A55" s="147" t="s">
        <v>69</v>
      </c>
      <c r="B55" s="148"/>
      <c r="C55" s="149"/>
      <c r="D55" s="167" t="s">
        <v>72</v>
      </c>
      <c r="E55" s="167"/>
      <c r="F55" s="167"/>
      <c r="G55" s="167"/>
      <c r="H55" s="167"/>
      <c r="I55" s="150"/>
      <c r="J55" s="167" t="s">
        <v>73</v>
      </c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5">
        <f>'UHK 4 - D-Modernizace spo...'!J30</f>
        <v>0</v>
      </c>
      <c r="AH55" s="166"/>
      <c r="AI55" s="166"/>
      <c r="AJ55" s="166"/>
      <c r="AK55" s="166"/>
      <c r="AL55" s="166"/>
      <c r="AM55" s="166"/>
      <c r="AN55" s="165">
        <f t="shared" si="0"/>
        <v>0</v>
      </c>
      <c r="AO55" s="166"/>
      <c r="AP55" s="166"/>
      <c r="AQ55" s="151" t="s">
        <v>70</v>
      </c>
      <c r="AR55" s="148"/>
      <c r="AS55" s="152">
        <v>0</v>
      </c>
      <c r="AT55" s="153">
        <f t="shared" si="1"/>
        <v>0</v>
      </c>
      <c r="AU55" s="154" t="e">
        <f>'UHK 4 - D-Modernizace spo...'!P81</f>
        <v>#REF!</v>
      </c>
      <c r="AV55" s="153">
        <f>'UHK 4 - D-Modernizace spo...'!J33</f>
        <v>0</v>
      </c>
      <c r="AW55" s="153">
        <f>'UHK 4 - D-Modernizace spo...'!J34</f>
        <v>0</v>
      </c>
      <c r="AX55" s="153">
        <f>'UHK 4 - D-Modernizace spo...'!J35</f>
        <v>0</v>
      </c>
      <c r="AY55" s="153">
        <f>'UHK 4 - D-Modernizace spo...'!J36</f>
        <v>0</v>
      </c>
      <c r="AZ55" s="153">
        <f>'UHK 4 - D-Modernizace spo...'!F33</f>
        <v>0</v>
      </c>
      <c r="BA55" s="153">
        <f>'UHK 4 - D-Modernizace spo...'!F34</f>
        <v>0</v>
      </c>
      <c r="BB55" s="153">
        <f>'UHK 4 - D-Modernizace spo...'!F35</f>
        <v>0</v>
      </c>
      <c r="BC55" s="153">
        <f>'UHK 4 - D-Modernizace spo...'!F36</f>
        <v>0</v>
      </c>
      <c r="BD55" s="155">
        <f>'UHK 4 - D-Modernizace spo...'!F37</f>
        <v>0</v>
      </c>
      <c r="BE55" s="156"/>
      <c r="BT55" s="16" t="s">
        <v>71</v>
      </c>
      <c r="BV55" s="16" t="s">
        <v>67</v>
      </c>
      <c r="BW55" s="16" t="s">
        <v>74</v>
      </c>
      <c r="BX55" s="16" t="s">
        <v>4</v>
      </c>
      <c r="CL55" s="16" t="s">
        <v>1</v>
      </c>
      <c r="CM55" s="16" t="s">
        <v>71</v>
      </c>
    </row>
    <row r="56" spans="1:91" s="1" customFormat="1" ht="6.95" customHeight="1">
      <c r="A56" s="33"/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</row>
    <row r="58" spans="1:91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</row>
    <row r="59" spans="1:91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</row>
    <row r="60" spans="1:91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</row>
    <row r="61" spans="1:9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</row>
    <row r="62" spans="1:91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</row>
    <row r="63" spans="1:91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</row>
    <row r="64" spans="1:91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</row>
    <row r="65" spans="1:57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</row>
  </sheetData>
  <sheetProtection password="DAFF" sheet="1" objects="1" scenarios="1"/>
  <mergeCells count="40">
    <mergeCell ref="AK33:AO33"/>
    <mergeCell ref="L33:P33"/>
    <mergeCell ref="AN52:AP52"/>
    <mergeCell ref="AN55:AP55"/>
    <mergeCell ref="W33:AE33"/>
    <mergeCell ref="X35:AB35"/>
    <mergeCell ref="AK35:AO35"/>
    <mergeCell ref="L45:AO45"/>
    <mergeCell ref="AM47:AN47"/>
    <mergeCell ref="L31:P31"/>
    <mergeCell ref="W29:AE29"/>
    <mergeCell ref="W30:AE30"/>
    <mergeCell ref="W31:AE31"/>
    <mergeCell ref="AK32:AO32"/>
    <mergeCell ref="L32:P32"/>
    <mergeCell ref="W32:AE32"/>
    <mergeCell ref="C52:G52"/>
    <mergeCell ref="D55:H55"/>
    <mergeCell ref="I52:AF52"/>
    <mergeCell ref="AR2:BE2"/>
    <mergeCell ref="E23:AN23"/>
    <mergeCell ref="AK26:AO26"/>
    <mergeCell ref="L28:P28"/>
    <mergeCell ref="W28:AE28"/>
    <mergeCell ref="AK28:AO28"/>
    <mergeCell ref="K5:AO5"/>
    <mergeCell ref="K6:AO6"/>
    <mergeCell ref="AK29:AO29"/>
    <mergeCell ref="L29:P29"/>
    <mergeCell ref="AK30:AO30"/>
    <mergeCell ref="L30:P30"/>
    <mergeCell ref="AK31:AO31"/>
    <mergeCell ref="AS49:AT51"/>
    <mergeCell ref="AM50:AP50"/>
    <mergeCell ref="AG55:AM55"/>
    <mergeCell ref="J55:AF55"/>
    <mergeCell ref="AG54:AM54"/>
    <mergeCell ref="AM49:AP49"/>
    <mergeCell ref="AG52:AM52"/>
    <mergeCell ref="AN54:AP54"/>
  </mergeCells>
  <hyperlinks>
    <hyperlink ref="A55" location="'UHK 4 - D-Modernizace spo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0"/>
  <sheetViews>
    <sheetView showGridLines="0" tabSelected="1" workbookViewId="0">
      <selection activeCell="L93" sqref="L9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46" ht="36.950000000000003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3" t="s">
        <v>74</v>
      </c>
    </row>
    <row r="3" spans="1:46" ht="6.95" customHeight="1">
      <c r="A3" s="17"/>
      <c r="B3" s="27"/>
      <c r="C3" s="28"/>
      <c r="D3" s="28"/>
      <c r="E3" s="28"/>
      <c r="F3" s="28"/>
      <c r="G3" s="28"/>
      <c r="H3" s="28"/>
      <c r="I3" s="28"/>
      <c r="J3" s="28"/>
      <c r="K3" s="28"/>
      <c r="L3" s="29"/>
      <c r="M3" s="17"/>
      <c r="N3" s="17"/>
      <c r="O3" s="17"/>
      <c r="P3" s="17"/>
      <c r="Q3" s="17"/>
      <c r="R3" s="17"/>
      <c r="S3" s="17"/>
      <c r="T3" s="17"/>
      <c r="U3" s="17"/>
      <c r="V3" s="17"/>
      <c r="AT3" s="13" t="s">
        <v>71</v>
      </c>
    </row>
    <row r="4" spans="1:46" ht="24.95" customHeight="1">
      <c r="A4" s="17"/>
      <c r="B4" s="29"/>
      <c r="C4" s="17"/>
      <c r="D4" s="30" t="s">
        <v>132</v>
      </c>
      <c r="E4" s="17"/>
      <c r="F4" s="17"/>
      <c r="G4" s="17"/>
      <c r="H4" s="17"/>
      <c r="I4" s="17"/>
      <c r="J4" s="17"/>
      <c r="K4" s="17"/>
      <c r="L4" s="29"/>
      <c r="M4" s="31" t="s">
        <v>9</v>
      </c>
      <c r="N4" s="17"/>
      <c r="O4" s="17"/>
      <c r="P4" s="17"/>
      <c r="Q4" s="17"/>
      <c r="R4" s="17"/>
      <c r="S4" s="17"/>
      <c r="T4" s="17"/>
      <c r="U4" s="17"/>
      <c r="V4" s="17"/>
      <c r="AT4" s="13" t="s">
        <v>3</v>
      </c>
    </row>
    <row r="5" spans="1:46" ht="6.95" customHeight="1">
      <c r="A5" s="17"/>
      <c r="B5" s="29"/>
      <c r="C5" s="17"/>
      <c r="D5" s="17"/>
      <c r="E5" s="17"/>
      <c r="F5" s="17"/>
      <c r="G5" s="17"/>
      <c r="H5" s="17"/>
      <c r="I5" s="17"/>
      <c r="J5" s="17"/>
      <c r="K5" s="17"/>
      <c r="L5" s="29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46" ht="12" customHeight="1">
      <c r="A6" s="17"/>
      <c r="B6" s="29"/>
      <c r="C6" s="17"/>
      <c r="D6" s="32" t="s">
        <v>13</v>
      </c>
      <c r="E6" s="17"/>
      <c r="F6" s="17"/>
      <c r="G6" s="17"/>
      <c r="H6" s="17"/>
      <c r="I6" s="17"/>
      <c r="J6" s="17"/>
      <c r="K6" s="17"/>
      <c r="L6" s="29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46" ht="16.5" customHeight="1">
      <c r="A7" s="17"/>
      <c r="B7" s="29"/>
      <c r="C7" s="17"/>
      <c r="D7" s="17"/>
      <c r="E7" s="193" t="str">
        <f>'Rekapitulace stavby'!K6</f>
        <v>UHK-Palachovy koleje 1129-1135,1289-rekonstrukce a modernizace -I.etapa - neinvestiční výdaje</v>
      </c>
      <c r="F7" s="194"/>
      <c r="G7" s="194"/>
      <c r="H7" s="194"/>
      <c r="I7" s="17"/>
      <c r="J7" s="17"/>
      <c r="K7" s="17"/>
      <c r="L7" s="29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46" s="1" customFormat="1" ht="12" customHeight="1">
      <c r="A8" s="33"/>
      <c r="B8" s="34"/>
      <c r="C8" s="33"/>
      <c r="D8" s="32" t="s">
        <v>75</v>
      </c>
      <c r="E8" s="33"/>
      <c r="F8" s="33"/>
      <c r="G8" s="33"/>
      <c r="H8" s="33"/>
      <c r="I8" s="33"/>
      <c r="J8" s="33"/>
      <c r="K8" s="33"/>
      <c r="L8" s="34"/>
      <c r="M8" s="33"/>
      <c r="N8" s="33"/>
      <c r="O8" s="33"/>
      <c r="P8" s="33"/>
      <c r="Q8" s="33"/>
      <c r="R8" s="33"/>
      <c r="S8" s="33"/>
      <c r="T8" s="33"/>
      <c r="U8" s="33"/>
      <c r="V8" s="33"/>
    </row>
    <row r="9" spans="1:46" s="1" customFormat="1" ht="36.950000000000003" customHeight="1">
      <c r="A9" s="33"/>
      <c r="B9" s="34"/>
      <c r="C9" s="33"/>
      <c r="D9" s="33"/>
      <c r="E9" s="190" t="s">
        <v>108</v>
      </c>
      <c r="F9" s="164"/>
      <c r="G9" s="164"/>
      <c r="H9" s="164"/>
      <c r="I9" s="33"/>
      <c r="J9" s="33"/>
      <c r="K9" s="33"/>
      <c r="L9" s="34"/>
      <c r="M9" s="33"/>
      <c r="N9" s="33"/>
      <c r="O9" s="33"/>
      <c r="P9" s="33"/>
      <c r="Q9" s="33"/>
      <c r="R9" s="33"/>
      <c r="S9" s="33"/>
      <c r="T9" s="33"/>
      <c r="U9" s="33"/>
      <c r="V9" s="33"/>
    </row>
    <row r="10" spans="1:46" s="1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34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1" spans="1:46" s="1" customFormat="1" ht="12" customHeight="1">
      <c r="A11" s="33"/>
      <c r="B11" s="34"/>
      <c r="C11" s="33"/>
      <c r="D11" s="32" t="s">
        <v>14</v>
      </c>
      <c r="E11" s="33"/>
      <c r="F11" s="35" t="s">
        <v>1</v>
      </c>
      <c r="G11" s="33"/>
      <c r="H11" s="33"/>
      <c r="I11" s="32" t="s">
        <v>15</v>
      </c>
      <c r="J11" s="35" t="s">
        <v>1</v>
      </c>
      <c r="K11" s="33"/>
      <c r="L11" s="34"/>
      <c r="M11" s="33"/>
      <c r="N11" s="33"/>
      <c r="O11" s="33"/>
      <c r="P11" s="33"/>
      <c r="Q11" s="33"/>
      <c r="R11" s="33"/>
      <c r="S11" s="33"/>
      <c r="T11" s="33"/>
      <c r="U11" s="33"/>
      <c r="V11" s="33"/>
    </row>
    <row r="12" spans="1:46" s="1" customFormat="1" ht="12" customHeight="1">
      <c r="A12" s="33"/>
      <c r="B12" s="34"/>
      <c r="C12" s="33"/>
      <c r="D12" s="32" t="s">
        <v>16</v>
      </c>
      <c r="E12" s="33"/>
      <c r="F12" s="35" t="s">
        <v>107</v>
      </c>
      <c r="G12" s="33"/>
      <c r="H12" s="33"/>
      <c r="I12" s="32" t="s">
        <v>18</v>
      </c>
      <c r="J12" s="118"/>
      <c r="K12" s="33"/>
      <c r="L12" s="34"/>
      <c r="M12" s="33"/>
      <c r="N12" s="33"/>
      <c r="O12" s="33"/>
      <c r="P12" s="33"/>
      <c r="Q12" s="33"/>
      <c r="R12" s="33"/>
      <c r="S12" s="33"/>
      <c r="T12" s="33"/>
      <c r="U12" s="33"/>
      <c r="V12" s="33"/>
    </row>
    <row r="13" spans="1:46" s="1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34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46" s="1" customFormat="1" ht="12" customHeight="1">
      <c r="A14" s="33"/>
      <c r="B14" s="34"/>
      <c r="C14" s="33"/>
      <c r="D14" s="32" t="s">
        <v>19</v>
      </c>
      <c r="E14" s="33"/>
      <c r="F14" s="33"/>
      <c r="G14" s="33"/>
      <c r="H14" s="33"/>
      <c r="I14" s="32" t="s">
        <v>20</v>
      </c>
      <c r="J14" s="35" t="s">
        <v>1</v>
      </c>
      <c r="K14" s="33"/>
      <c r="L14" s="34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46" s="1" customFormat="1" ht="18" customHeight="1">
      <c r="A15" s="33"/>
      <c r="B15" s="34"/>
      <c r="C15" s="33"/>
      <c r="D15" s="33"/>
      <c r="E15" s="35" t="s">
        <v>21</v>
      </c>
      <c r="F15" s="33"/>
      <c r="G15" s="33"/>
      <c r="H15" s="33"/>
      <c r="I15" s="32" t="s">
        <v>22</v>
      </c>
      <c r="J15" s="35" t="s">
        <v>1</v>
      </c>
      <c r="K15" s="33"/>
      <c r="L15" s="34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46" s="1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34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1" customFormat="1" ht="12" customHeight="1">
      <c r="A17" s="33"/>
      <c r="B17" s="34"/>
      <c r="C17" s="33"/>
      <c r="D17" s="32" t="s">
        <v>23</v>
      </c>
      <c r="E17" s="33"/>
      <c r="F17" s="33"/>
      <c r="G17" s="33"/>
      <c r="H17" s="33"/>
      <c r="I17" s="32" t="s">
        <v>20</v>
      </c>
      <c r="J17" s="35" t="s">
        <v>1</v>
      </c>
      <c r="K17" s="33"/>
      <c r="L17" s="34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1" customFormat="1" ht="18" customHeight="1">
      <c r="A18" s="33"/>
      <c r="B18" s="34"/>
      <c r="C18" s="33"/>
      <c r="D18" s="33"/>
      <c r="E18" s="117" t="s">
        <v>24</v>
      </c>
      <c r="F18" s="33"/>
      <c r="G18" s="33"/>
      <c r="H18" s="33"/>
      <c r="I18" s="32" t="s">
        <v>22</v>
      </c>
      <c r="J18" s="35" t="s">
        <v>1</v>
      </c>
      <c r="K18" s="33"/>
      <c r="L18" s="34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1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34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1" customFormat="1" ht="12" customHeight="1">
      <c r="A20" s="33"/>
      <c r="B20" s="34"/>
      <c r="C20" s="33"/>
      <c r="D20" s="32" t="s">
        <v>25</v>
      </c>
      <c r="E20" s="33"/>
      <c r="F20" s="33"/>
      <c r="G20" s="33"/>
      <c r="H20" s="33"/>
      <c r="I20" s="32" t="s">
        <v>20</v>
      </c>
      <c r="J20" s="35" t="s">
        <v>1</v>
      </c>
      <c r="K20" s="33"/>
      <c r="L20" s="34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s="1" customFormat="1" ht="18" customHeight="1">
      <c r="A21" s="33"/>
      <c r="B21" s="34"/>
      <c r="C21" s="33"/>
      <c r="D21" s="33"/>
      <c r="E21" s="35" t="s">
        <v>26</v>
      </c>
      <c r="F21" s="33"/>
      <c r="G21" s="33"/>
      <c r="H21" s="33"/>
      <c r="I21" s="32" t="s">
        <v>22</v>
      </c>
      <c r="J21" s="35" t="s">
        <v>1</v>
      </c>
      <c r="K21" s="33"/>
      <c r="L21" s="34"/>
      <c r="M21" s="33"/>
      <c r="N21" s="33"/>
      <c r="O21" s="33"/>
      <c r="P21" s="33"/>
      <c r="Q21" s="33"/>
      <c r="R21" s="33"/>
      <c r="S21" s="33"/>
      <c r="T21" s="33"/>
      <c r="U21" s="33"/>
      <c r="V21" s="33"/>
    </row>
    <row r="22" spans="1:22" s="1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34"/>
      <c r="M22" s="33"/>
      <c r="N22" s="33"/>
      <c r="O22" s="33"/>
      <c r="P22" s="33"/>
      <c r="Q22" s="33"/>
      <c r="R22" s="33"/>
      <c r="S22" s="33"/>
      <c r="T22" s="33"/>
      <c r="U22" s="33"/>
      <c r="V22" s="33"/>
    </row>
    <row r="23" spans="1:22" s="1" customFormat="1" ht="12" customHeight="1">
      <c r="A23" s="33"/>
      <c r="B23" s="34"/>
      <c r="C23" s="33"/>
      <c r="D23" s="32" t="s">
        <v>28</v>
      </c>
      <c r="E23" s="33"/>
      <c r="F23" s="33"/>
      <c r="G23" s="33"/>
      <c r="H23" s="33"/>
      <c r="I23" s="32" t="s">
        <v>20</v>
      </c>
      <c r="J23" s="35" t="s">
        <v>1</v>
      </c>
      <c r="K23" s="33"/>
      <c r="L23" s="34"/>
      <c r="M23" s="33"/>
      <c r="N23" s="33"/>
      <c r="O23" s="33"/>
      <c r="P23" s="33"/>
      <c r="Q23" s="33"/>
      <c r="R23" s="33"/>
      <c r="S23" s="33"/>
      <c r="T23" s="33"/>
      <c r="U23" s="33"/>
      <c r="V23" s="33"/>
    </row>
    <row r="24" spans="1:22" s="1" customFormat="1" ht="18" customHeight="1">
      <c r="A24" s="33"/>
      <c r="B24" s="34"/>
      <c r="C24" s="33"/>
      <c r="D24" s="33"/>
      <c r="E24" s="35" t="s">
        <v>29</v>
      </c>
      <c r="F24" s="33"/>
      <c r="G24" s="33"/>
      <c r="H24" s="33"/>
      <c r="I24" s="32" t="s">
        <v>22</v>
      </c>
      <c r="J24" s="35" t="s">
        <v>1</v>
      </c>
      <c r="K24" s="33"/>
      <c r="L24" s="34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1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34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s="1" customFormat="1" ht="12" customHeight="1">
      <c r="A26" s="33"/>
      <c r="B26" s="34"/>
      <c r="C26" s="33"/>
      <c r="D26" s="32" t="s">
        <v>30</v>
      </c>
      <c r="E26" s="33"/>
      <c r="F26" s="33"/>
      <c r="G26" s="33"/>
      <c r="H26" s="33"/>
      <c r="I26" s="33"/>
      <c r="J26" s="33"/>
      <c r="K26" s="33"/>
      <c r="L26" s="34"/>
      <c r="M26" s="33"/>
      <c r="N26" s="33"/>
      <c r="O26" s="33"/>
      <c r="P26" s="33"/>
      <c r="Q26" s="33"/>
      <c r="R26" s="33"/>
      <c r="S26" s="33"/>
      <c r="T26" s="33"/>
      <c r="U26" s="33"/>
      <c r="V26" s="33"/>
    </row>
    <row r="27" spans="1:22" s="6" customFormat="1" ht="16.5" customHeight="1">
      <c r="A27" s="37"/>
      <c r="B27" s="38"/>
      <c r="C27" s="37"/>
      <c r="D27" s="37"/>
      <c r="E27" s="176" t="s">
        <v>1</v>
      </c>
      <c r="F27" s="176"/>
      <c r="G27" s="176"/>
      <c r="H27" s="176"/>
      <c r="I27" s="37"/>
      <c r="J27" s="37"/>
      <c r="K27" s="37"/>
      <c r="L27" s="38"/>
      <c r="M27" s="37"/>
      <c r="N27" s="37"/>
      <c r="O27" s="37"/>
      <c r="P27" s="37"/>
      <c r="Q27" s="37"/>
      <c r="R27" s="37"/>
      <c r="S27" s="37"/>
      <c r="T27" s="37"/>
      <c r="U27" s="37"/>
      <c r="V27" s="37"/>
    </row>
    <row r="28" spans="1:22" s="1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4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2" s="1" customFormat="1" ht="6.95" customHeight="1">
      <c r="A29" s="33"/>
      <c r="B29" s="34"/>
      <c r="C29" s="33"/>
      <c r="D29" s="39"/>
      <c r="E29" s="39"/>
      <c r="F29" s="39"/>
      <c r="G29" s="39"/>
      <c r="H29" s="39"/>
      <c r="I29" s="39"/>
      <c r="J29" s="39"/>
      <c r="K29" s="39"/>
      <c r="L29" s="34"/>
      <c r="M29" s="33"/>
      <c r="N29" s="33"/>
      <c r="O29" s="33"/>
      <c r="P29" s="33"/>
      <c r="Q29" s="33"/>
      <c r="R29" s="33"/>
      <c r="S29" s="33"/>
      <c r="T29" s="33"/>
      <c r="U29" s="33"/>
      <c r="V29" s="33"/>
    </row>
    <row r="30" spans="1:22" s="1" customFormat="1" ht="25.35" customHeight="1">
      <c r="A30" s="33"/>
      <c r="B30" s="34"/>
      <c r="C30" s="33"/>
      <c r="D30" s="40" t="s">
        <v>31</v>
      </c>
      <c r="E30" s="33"/>
      <c r="F30" s="33"/>
      <c r="G30" s="33"/>
      <c r="H30" s="33"/>
      <c r="I30" s="33"/>
      <c r="J30" s="41">
        <f>ROUND(J81, 2)</f>
        <v>0</v>
      </c>
      <c r="K30" s="33"/>
      <c r="L30" s="34"/>
      <c r="M30" s="33"/>
      <c r="N30" s="33"/>
      <c r="O30" s="33"/>
      <c r="P30" s="33"/>
      <c r="Q30" s="33"/>
      <c r="R30" s="33"/>
      <c r="S30" s="33"/>
      <c r="T30" s="33"/>
      <c r="U30" s="33"/>
      <c r="V30" s="33"/>
    </row>
    <row r="31" spans="1:22" s="1" customFormat="1" ht="6.95" customHeight="1">
      <c r="A31" s="33"/>
      <c r="B31" s="34"/>
      <c r="C31" s="33"/>
      <c r="D31" s="39"/>
      <c r="E31" s="39"/>
      <c r="F31" s="39"/>
      <c r="G31" s="39"/>
      <c r="H31" s="39"/>
      <c r="I31" s="39"/>
      <c r="J31" s="39"/>
      <c r="K31" s="39"/>
      <c r="L31" s="34"/>
      <c r="M31" s="33"/>
      <c r="N31" s="33"/>
      <c r="O31" s="33"/>
      <c r="P31" s="33"/>
      <c r="Q31" s="33"/>
      <c r="R31" s="33"/>
      <c r="S31" s="33"/>
      <c r="T31" s="33"/>
      <c r="U31" s="33"/>
      <c r="V31" s="33"/>
    </row>
    <row r="32" spans="1:22" s="1" customFormat="1" ht="14.45" customHeight="1">
      <c r="A32" s="33"/>
      <c r="B32" s="34"/>
      <c r="C32" s="33"/>
      <c r="D32" s="33"/>
      <c r="E32" s="33"/>
      <c r="F32" s="42" t="s">
        <v>33</v>
      </c>
      <c r="G32" s="33"/>
      <c r="H32" s="33"/>
      <c r="I32" s="42" t="s">
        <v>32</v>
      </c>
      <c r="J32" s="42" t="s">
        <v>34</v>
      </c>
      <c r="K32" s="33"/>
      <c r="L32" s="34"/>
      <c r="M32" s="33"/>
      <c r="N32" s="33"/>
      <c r="O32" s="33"/>
      <c r="P32" s="33"/>
      <c r="Q32" s="33"/>
      <c r="R32" s="33"/>
      <c r="S32" s="33"/>
      <c r="T32" s="33"/>
      <c r="U32" s="33"/>
      <c r="V32" s="33"/>
    </row>
    <row r="33" spans="1:22" s="1" customFormat="1" ht="14.45" customHeight="1">
      <c r="A33" s="33"/>
      <c r="B33" s="34"/>
      <c r="C33" s="33"/>
      <c r="D33" s="32" t="s">
        <v>35</v>
      </c>
      <c r="E33" s="32" t="s">
        <v>36</v>
      </c>
      <c r="F33" s="43">
        <f>J30</f>
        <v>0</v>
      </c>
      <c r="G33" s="33"/>
      <c r="H33" s="33"/>
      <c r="I33" s="44">
        <v>0.21</v>
      </c>
      <c r="J33" s="43">
        <f>F33*1.21-J30</f>
        <v>0</v>
      </c>
      <c r="K33" s="33"/>
      <c r="L33" s="34"/>
      <c r="M33" s="33"/>
      <c r="N33" s="33"/>
      <c r="O33" s="33"/>
      <c r="P33" s="33"/>
      <c r="Q33" s="33"/>
      <c r="R33" s="33"/>
      <c r="S33" s="33"/>
      <c r="T33" s="33"/>
      <c r="U33" s="33"/>
      <c r="V33" s="33"/>
    </row>
    <row r="34" spans="1:22" s="1" customFormat="1" ht="14.45" customHeight="1">
      <c r="A34" s="33"/>
      <c r="B34" s="34"/>
      <c r="C34" s="33"/>
      <c r="D34" s="33"/>
      <c r="E34" s="32" t="s">
        <v>37</v>
      </c>
      <c r="F34" s="43">
        <v>0</v>
      </c>
      <c r="G34" s="33"/>
      <c r="H34" s="33"/>
      <c r="I34" s="44">
        <v>0.15</v>
      </c>
      <c r="J34" s="43">
        <v>0</v>
      </c>
      <c r="K34" s="33"/>
      <c r="L34" s="34"/>
      <c r="M34" s="33"/>
      <c r="N34" s="33"/>
      <c r="O34" s="33"/>
      <c r="P34" s="33"/>
      <c r="Q34" s="33"/>
      <c r="R34" s="33"/>
      <c r="S34" s="33"/>
      <c r="T34" s="33"/>
      <c r="U34" s="33"/>
      <c r="V34" s="33"/>
    </row>
    <row r="35" spans="1:22" s="1" customFormat="1" ht="14.45" hidden="1" customHeight="1">
      <c r="A35" s="33"/>
      <c r="B35" s="34"/>
      <c r="C35" s="33"/>
      <c r="D35" s="33"/>
      <c r="E35" s="32" t="s">
        <v>38</v>
      </c>
      <c r="F35" s="43">
        <f>ROUND((SUM(BG81:BG91)),  2)</f>
        <v>0</v>
      </c>
      <c r="G35" s="33"/>
      <c r="H35" s="33"/>
      <c r="I35" s="44">
        <v>0.21</v>
      </c>
      <c r="J35" s="43">
        <f>0</f>
        <v>0</v>
      </c>
      <c r="K35" s="33"/>
      <c r="L35" s="34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2" s="1" customFormat="1" ht="14.45" hidden="1" customHeight="1">
      <c r="A36" s="33"/>
      <c r="B36" s="34"/>
      <c r="C36" s="33"/>
      <c r="D36" s="33"/>
      <c r="E36" s="32" t="s">
        <v>39</v>
      </c>
      <c r="F36" s="43">
        <f>ROUND((SUM(BH81:BH91)),  2)</f>
        <v>0</v>
      </c>
      <c r="G36" s="33"/>
      <c r="H36" s="33"/>
      <c r="I36" s="44">
        <v>0.15</v>
      </c>
      <c r="J36" s="43">
        <f>0</f>
        <v>0</v>
      </c>
      <c r="K36" s="33"/>
      <c r="L36" s="34"/>
      <c r="M36" s="33"/>
      <c r="N36" s="33"/>
      <c r="O36" s="33"/>
      <c r="P36" s="33"/>
      <c r="Q36" s="33"/>
      <c r="R36" s="33"/>
      <c r="S36" s="33"/>
      <c r="T36" s="33"/>
      <c r="U36" s="33"/>
      <c r="V36" s="33"/>
    </row>
    <row r="37" spans="1:22" s="1" customFormat="1" ht="14.45" hidden="1" customHeight="1">
      <c r="A37" s="33"/>
      <c r="B37" s="34"/>
      <c r="C37" s="33"/>
      <c r="D37" s="33"/>
      <c r="E37" s="32" t="s">
        <v>40</v>
      </c>
      <c r="F37" s="43">
        <f>ROUND((SUM(BI81:BI91)),  2)</f>
        <v>0</v>
      </c>
      <c r="G37" s="33"/>
      <c r="H37" s="33"/>
      <c r="I37" s="44">
        <v>0</v>
      </c>
      <c r="J37" s="43">
        <f>0</f>
        <v>0</v>
      </c>
      <c r="K37" s="33"/>
      <c r="L37" s="34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s="1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34"/>
      <c r="M38" s="33"/>
      <c r="N38" s="33"/>
      <c r="O38" s="33"/>
      <c r="P38" s="33"/>
      <c r="Q38" s="33"/>
      <c r="R38" s="33"/>
      <c r="S38" s="33"/>
      <c r="T38" s="33"/>
      <c r="U38" s="33"/>
      <c r="V38" s="33"/>
    </row>
    <row r="39" spans="1:22" s="1" customFormat="1" ht="25.35" customHeight="1">
      <c r="A39" s="33"/>
      <c r="B39" s="34"/>
      <c r="C39" s="45"/>
      <c r="D39" s="46" t="s">
        <v>41</v>
      </c>
      <c r="E39" s="47"/>
      <c r="F39" s="47"/>
      <c r="G39" s="48" t="s">
        <v>42</v>
      </c>
      <c r="H39" s="49" t="s">
        <v>43</v>
      </c>
      <c r="I39" s="47"/>
      <c r="J39" s="50">
        <f>SUM(J30:J37)</f>
        <v>0</v>
      </c>
      <c r="K39" s="51"/>
      <c r="L39" s="34"/>
      <c r="M39" s="33"/>
      <c r="N39" s="33"/>
      <c r="O39" s="33"/>
      <c r="P39" s="33"/>
      <c r="Q39" s="33"/>
      <c r="R39" s="33"/>
      <c r="S39" s="33"/>
      <c r="T39" s="33"/>
      <c r="U39" s="33"/>
      <c r="V39" s="33"/>
    </row>
    <row r="40" spans="1:22" s="1" customFormat="1" ht="14.45" customHeight="1">
      <c r="A40" s="33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34"/>
      <c r="M40" s="33"/>
      <c r="N40" s="33"/>
      <c r="O40" s="33"/>
      <c r="P40" s="33"/>
      <c r="Q40" s="33"/>
      <c r="R40" s="33"/>
      <c r="S40" s="33"/>
      <c r="T40" s="33"/>
      <c r="U40" s="33"/>
      <c r="V40" s="33"/>
    </row>
    <row r="41" spans="1:2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s="1" customFormat="1" ht="6.95" customHeight="1">
      <c r="A44" s="33"/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34"/>
      <c r="M44" s="33"/>
      <c r="N44" s="33"/>
      <c r="O44" s="33"/>
      <c r="P44" s="33"/>
      <c r="Q44" s="33"/>
      <c r="R44" s="33"/>
      <c r="S44" s="33"/>
      <c r="T44" s="33"/>
      <c r="U44" s="33"/>
      <c r="V44" s="33"/>
    </row>
    <row r="45" spans="1:22" s="1" customFormat="1" ht="24.95" customHeight="1">
      <c r="A45" s="33"/>
      <c r="B45" s="34"/>
      <c r="C45" s="30" t="s">
        <v>76</v>
      </c>
      <c r="D45" s="33"/>
      <c r="E45" s="33"/>
      <c r="F45" s="33"/>
      <c r="G45" s="33"/>
      <c r="H45" s="33"/>
      <c r="I45" s="33"/>
      <c r="J45" s="33"/>
      <c r="K45" s="33"/>
      <c r="L45" s="34"/>
      <c r="M45" s="33"/>
      <c r="N45" s="33"/>
      <c r="O45" s="33"/>
      <c r="P45" s="33"/>
      <c r="Q45" s="33"/>
      <c r="R45" s="33"/>
      <c r="S45" s="33"/>
      <c r="T45" s="33"/>
      <c r="U45" s="33"/>
      <c r="V45" s="33"/>
    </row>
    <row r="46" spans="1:22" s="1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4"/>
      <c r="M46" s="33"/>
      <c r="N46" s="33"/>
      <c r="O46" s="33"/>
      <c r="P46" s="33"/>
      <c r="Q46" s="33"/>
      <c r="R46" s="33"/>
      <c r="S46" s="33"/>
      <c r="T46" s="33"/>
      <c r="U46" s="33"/>
      <c r="V46" s="33"/>
    </row>
    <row r="47" spans="1:22" s="1" customFormat="1" ht="12" customHeight="1">
      <c r="A47" s="33"/>
      <c r="B47" s="34"/>
      <c r="C47" s="32" t="s">
        <v>13</v>
      </c>
      <c r="D47" s="33"/>
      <c r="E47" s="33"/>
      <c r="F47" s="33"/>
      <c r="G47" s="33"/>
      <c r="H47" s="33"/>
      <c r="I47" s="33"/>
      <c r="J47" s="33"/>
      <c r="K47" s="33"/>
      <c r="L47" s="34"/>
      <c r="M47" s="33"/>
      <c r="N47" s="33"/>
      <c r="O47" s="33"/>
      <c r="P47" s="33"/>
      <c r="Q47" s="33"/>
      <c r="R47" s="33"/>
      <c r="S47" s="33"/>
      <c r="T47" s="33"/>
      <c r="U47" s="33"/>
      <c r="V47" s="33"/>
    </row>
    <row r="48" spans="1:22" s="1" customFormat="1" ht="16.5" customHeight="1">
      <c r="A48" s="33"/>
      <c r="B48" s="34"/>
      <c r="C48" s="33"/>
      <c r="D48" s="33"/>
      <c r="E48" s="193" t="str">
        <f>E7</f>
        <v>UHK-Palachovy koleje 1129-1135,1289-rekonstrukce a modernizace -I.etapa - neinvestiční výdaje</v>
      </c>
      <c r="F48" s="194"/>
      <c r="G48" s="194"/>
      <c r="H48" s="194"/>
      <c r="I48" s="33"/>
      <c r="J48" s="33"/>
      <c r="K48" s="33"/>
      <c r="L48" s="34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47" s="1" customFormat="1" ht="12" customHeight="1">
      <c r="A49" s="33"/>
      <c r="B49" s="34"/>
      <c r="C49" s="32" t="s">
        <v>75</v>
      </c>
      <c r="D49" s="33"/>
      <c r="E49" s="33"/>
      <c r="F49" s="33"/>
      <c r="G49" s="33"/>
      <c r="H49" s="33"/>
      <c r="I49" s="33"/>
      <c r="J49" s="33"/>
      <c r="K49" s="33"/>
      <c r="L49" s="34"/>
      <c r="M49" s="33"/>
      <c r="N49" s="33"/>
      <c r="O49" s="33"/>
      <c r="P49" s="33"/>
      <c r="Q49" s="33"/>
      <c r="R49" s="33"/>
      <c r="S49" s="33"/>
      <c r="T49" s="33"/>
      <c r="U49" s="33"/>
      <c r="V49" s="33"/>
    </row>
    <row r="50" spans="1:47" s="1" customFormat="1" ht="16.5" customHeight="1">
      <c r="A50" s="33"/>
      <c r="B50" s="34"/>
      <c r="C50" s="33"/>
      <c r="D50" s="33"/>
      <c r="E50" s="190" t="str">
        <f>E9</f>
        <v>UHK 4 - D-Modernizace společných prostor v 1PP-vchod A+B</v>
      </c>
      <c r="F50" s="164"/>
      <c r="G50" s="164"/>
      <c r="H50" s="164"/>
      <c r="I50" s="33"/>
      <c r="J50" s="33"/>
      <c r="K50" s="33"/>
      <c r="L50" s="34"/>
      <c r="M50" s="33"/>
      <c r="N50" s="33"/>
      <c r="O50" s="33"/>
      <c r="P50" s="33"/>
      <c r="Q50" s="33"/>
      <c r="R50" s="33"/>
      <c r="S50" s="33"/>
      <c r="T50" s="33"/>
      <c r="U50" s="33"/>
      <c r="V50" s="33"/>
    </row>
    <row r="51" spans="1:47" s="1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4"/>
      <c r="M51" s="33"/>
      <c r="N51" s="33"/>
      <c r="O51" s="33"/>
      <c r="P51" s="33"/>
      <c r="Q51" s="33"/>
      <c r="R51" s="33"/>
      <c r="S51" s="33"/>
      <c r="T51" s="33"/>
      <c r="U51" s="33"/>
      <c r="V51" s="33"/>
    </row>
    <row r="52" spans="1:47" s="1" customFormat="1" ht="12" customHeight="1">
      <c r="A52" s="33"/>
      <c r="B52" s="34"/>
      <c r="C52" s="32" t="s">
        <v>16</v>
      </c>
      <c r="D52" s="33"/>
      <c r="E52" s="33"/>
      <c r="F52" s="35" t="str">
        <f>F12</f>
        <v xml:space="preserve">HK,Palachovy koleje </v>
      </c>
      <c r="G52" s="33"/>
      <c r="H52" s="33"/>
      <c r="I52" s="32" t="s">
        <v>18</v>
      </c>
      <c r="J52" s="36" t="str">
        <f>IF(J12="","",J12)</f>
        <v/>
      </c>
      <c r="K52" s="33"/>
      <c r="L52" s="34"/>
      <c r="M52" s="33"/>
      <c r="N52" s="33"/>
      <c r="O52" s="33"/>
      <c r="P52" s="33"/>
      <c r="Q52" s="33"/>
      <c r="R52" s="33"/>
      <c r="S52" s="33"/>
      <c r="T52" s="33"/>
      <c r="U52" s="33"/>
      <c r="V52" s="33"/>
    </row>
    <row r="53" spans="1:47" s="1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4"/>
      <c r="M53" s="33"/>
      <c r="N53" s="33"/>
      <c r="O53" s="33"/>
      <c r="P53" s="33"/>
      <c r="Q53" s="33"/>
      <c r="R53" s="33"/>
      <c r="S53" s="33"/>
      <c r="T53" s="33"/>
      <c r="U53" s="33"/>
      <c r="V53" s="33"/>
    </row>
    <row r="54" spans="1:47" s="1" customFormat="1" ht="13.7" customHeight="1">
      <c r="A54" s="33"/>
      <c r="B54" s="34"/>
      <c r="C54" s="32" t="s">
        <v>19</v>
      </c>
      <c r="D54" s="33"/>
      <c r="E54" s="33"/>
      <c r="F54" s="35" t="str">
        <f>E15</f>
        <v>UHK,Víta Nejedlého 573 Hradec Králové</v>
      </c>
      <c r="G54" s="33"/>
      <c r="H54" s="33"/>
      <c r="I54" s="32" t="s">
        <v>25</v>
      </c>
      <c r="J54" s="56" t="str">
        <f>E21</f>
        <v>PRIDOS HK</v>
      </c>
      <c r="K54" s="33"/>
      <c r="L54" s="34"/>
      <c r="M54" s="33"/>
      <c r="N54" s="33"/>
      <c r="O54" s="33"/>
      <c r="P54" s="33"/>
      <c r="Q54" s="33"/>
      <c r="R54" s="33"/>
      <c r="S54" s="33"/>
      <c r="T54" s="33"/>
      <c r="U54" s="33"/>
      <c r="V54" s="33"/>
    </row>
    <row r="55" spans="1:47" s="1" customFormat="1" ht="13.7" customHeight="1">
      <c r="A55" s="33"/>
      <c r="B55" s="34"/>
      <c r="C55" s="32" t="s">
        <v>23</v>
      </c>
      <c r="D55" s="33"/>
      <c r="E55" s="33"/>
      <c r="F55" s="35" t="str">
        <f>IF(E18="","",E18)</f>
        <v>bude určen ve výběrovém řízení</v>
      </c>
      <c r="G55" s="33"/>
      <c r="H55" s="33"/>
      <c r="I55" s="32" t="s">
        <v>28</v>
      </c>
      <c r="J55" s="56" t="str">
        <f>E24</f>
        <v>Ing.PavelMichálek</v>
      </c>
      <c r="K55" s="33"/>
      <c r="L55" s="34"/>
      <c r="M55" s="33"/>
      <c r="N55" s="33"/>
      <c r="O55" s="33"/>
      <c r="P55" s="33"/>
      <c r="Q55" s="33"/>
      <c r="R55" s="33"/>
      <c r="S55" s="33"/>
      <c r="T55" s="33"/>
      <c r="U55" s="33"/>
      <c r="V55" s="33"/>
    </row>
    <row r="56" spans="1:47" s="1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4"/>
      <c r="M56" s="33"/>
      <c r="N56" s="33"/>
      <c r="O56" s="33"/>
      <c r="P56" s="33"/>
      <c r="Q56" s="33"/>
      <c r="R56" s="33"/>
      <c r="S56" s="33"/>
      <c r="T56" s="33"/>
      <c r="U56" s="33"/>
      <c r="V56" s="33"/>
    </row>
    <row r="57" spans="1:47" s="1" customFormat="1" ht="29.25" customHeight="1">
      <c r="A57" s="33"/>
      <c r="B57" s="34"/>
      <c r="C57" s="57" t="s">
        <v>77</v>
      </c>
      <c r="D57" s="45"/>
      <c r="E57" s="45"/>
      <c r="F57" s="45"/>
      <c r="G57" s="45"/>
      <c r="H57" s="45"/>
      <c r="I57" s="45"/>
      <c r="J57" s="58" t="s">
        <v>78</v>
      </c>
      <c r="K57" s="45"/>
      <c r="L57" s="34"/>
      <c r="M57" s="33"/>
      <c r="N57" s="33"/>
      <c r="O57" s="33"/>
      <c r="P57" s="33"/>
      <c r="Q57" s="33"/>
      <c r="R57" s="33"/>
      <c r="S57" s="33"/>
      <c r="T57" s="33"/>
      <c r="U57" s="33"/>
      <c r="V57" s="33"/>
    </row>
    <row r="58" spans="1:47" s="1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34"/>
      <c r="M58" s="33"/>
      <c r="N58" s="33"/>
      <c r="O58" s="33"/>
      <c r="P58" s="33"/>
      <c r="Q58" s="33"/>
      <c r="R58" s="33"/>
      <c r="S58" s="33"/>
      <c r="T58" s="33"/>
      <c r="U58" s="33"/>
      <c r="V58" s="33"/>
    </row>
    <row r="59" spans="1:47" s="1" customFormat="1" ht="22.9" customHeight="1">
      <c r="A59" s="33"/>
      <c r="B59" s="34"/>
      <c r="C59" s="59" t="s">
        <v>79</v>
      </c>
      <c r="D59" s="33"/>
      <c r="E59" s="33"/>
      <c r="F59" s="33"/>
      <c r="G59" s="33"/>
      <c r="H59" s="33"/>
      <c r="I59" s="33"/>
      <c r="J59" s="41">
        <f>J81</f>
        <v>0</v>
      </c>
      <c r="K59" s="33"/>
      <c r="L59" s="34"/>
      <c r="M59" s="33"/>
      <c r="N59" s="33"/>
      <c r="O59" s="33"/>
      <c r="P59" s="33"/>
      <c r="Q59" s="33"/>
      <c r="R59" s="33"/>
      <c r="S59" s="33"/>
      <c r="T59" s="33"/>
      <c r="U59" s="33"/>
      <c r="V59" s="33"/>
      <c r="AU59" s="13" t="s">
        <v>80</v>
      </c>
    </row>
    <row r="60" spans="1:47" s="7" customFormat="1" ht="24.95" customHeight="1">
      <c r="A60" s="60"/>
      <c r="B60" s="61"/>
      <c r="C60" s="60"/>
      <c r="D60" s="62" t="s">
        <v>81</v>
      </c>
      <c r="E60" s="63"/>
      <c r="F60" s="63"/>
      <c r="G60" s="63"/>
      <c r="H60" s="63"/>
      <c r="I60" s="63"/>
      <c r="J60" s="64">
        <f>J82</f>
        <v>0</v>
      </c>
      <c r="K60" s="60"/>
      <c r="L60" s="61"/>
      <c r="M60" s="60"/>
      <c r="N60" s="60"/>
      <c r="O60" s="60"/>
      <c r="P60" s="60"/>
      <c r="Q60" s="60"/>
      <c r="R60" s="60"/>
      <c r="S60" s="60"/>
      <c r="T60" s="60"/>
      <c r="U60" s="60"/>
      <c r="V60" s="60"/>
    </row>
    <row r="61" spans="1:47" s="8" customFormat="1" ht="19.899999999999999" customHeight="1">
      <c r="A61" s="65"/>
      <c r="B61" s="66"/>
      <c r="C61" s="65"/>
      <c r="D61" s="67" t="s">
        <v>109</v>
      </c>
      <c r="E61" s="68"/>
      <c r="F61" s="68"/>
      <c r="G61" s="68"/>
      <c r="H61" s="68"/>
      <c r="I61" s="68"/>
      <c r="J61" s="69">
        <f>J83</f>
        <v>0</v>
      </c>
      <c r="K61" s="65"/>
      <c r="L61" s="66"/>
      <c r="M61" s="65"/>
      <c r="N61" s="65"/>
      <c r="O61" s="65"/>
      <c r="P61" s="65"/>
      <c r="Q61" s="65"/>
      <c r="R61" s="65"/>
      <c r="S61" s="65"/>
      <c r="T61" s="65"/>
      <c r="U61" s="65"/>
      <c r="V61" s="65"/>
    </row>
    <row r="62" spans="1:47" s="1" customFormat="1" ht="21.75" customHeight="1">
      <c r="A62" s="33"/>
      <c r="B62" s="34"/>
      <c r="C62" s="33"/>
      <c r="D62" s="33"/>
      <c r="E62" s="33"/>
      <c r="F62" s="33"/>
      <c r="G62" s="33"/>
      <c r="H62" s="33"/>
      <c r="I62" s="33"/>
      <c r="J62" s="33"/>
      <c r="K62" s="33"/>
      <c r="L62" s="34"/>
      <c r="M62" s="33"/>
      <c r="N62" s="33"/>
      <c r="O62" s="33"/>
      <c r="P62" s="33"/>
      <c r="Q62" s="33"/>
      <c r="R62" s="33"/>
      <c r="S62" s="33"/>
      <c r="T62" s="33"/>
      <c r="U62" s="33"/>
      <c r="V62" s="33"/>
    </row>
    <row r="63" spans="1:47" s="1" customFormat="1" ht="6.95" customHeight="1">
      <c r="A63" s="33"/>
      <c r="B63" s="52"/>
      <c r="C63" s="53"/>
      <c r="D63" s="53"/>
      <c r="E63" s="53"/>
      <c r="F63" s="53"/>
      <c r="G63" s="53"/>
      <c r="H63" s="53"/>
      <c r="I63" s="53"/>
      <c r="J63" s="53"/>
      <c r="K63" s="53"/>
      <c r="L63" s="34"/>
      <c r="M63" s="33"/>
      <c r="N63" s="33"/>
      <c r="O63" s="33"/>
      <c r="P63" s="33"/>
      <c r="Q63" s="33"/>
      <c r="R63" s="33"/>
      <c r="S63" s="33"/>
      <c r="T63" s="33"/>
      <c r="U63" s="33"/>
      <c r="V63" s="33"/>
    </row>
    <row r="64" spans="1:47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s="1" customFormat="1" ht="6.95" customHeight="1">
      <c r="A67" s="33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34"/>
      <c r="M67" s="33"/>
      <c r="N67" s="33"/>
      <c r="O67" s="33"/>
      <c r="P67" s="33"/>
      <c r="Q67" s="33"/>
      <c r="R67" s="33"/>
      <c r="S67" s="33"/>
      <c r="T67" s="33"/>
      <c r="U67" s="33"/>
      <c r="V67" s="33"/>
    </row>
    <row r="68" spans="1:22" s="1" customFormat="1" ht="24.95" customHeight="1">
      <c r="A68" s="33"/>
      <c r="B68" s="34"/>
      <c r="C68" s="30" t="s">
        <v>82</v>
      </c>
      <c r="D68" s="33"/>
      <c r="E68" s="33"/>
      <c r="F68" s="33"/>
      <c r="G68" s="33"/>
      <c r="H68" s="33"/>
      <c r="I68" s="33"/>
      <c r="J68" s="33"/>
      <c r="K68" s="33"/>
      <c r="L68" s="34"/>
      <c r="M68" s="33"/>
      <c r="N68" s="33"/>
      <c r="O68" s="33"/>
      <c r="P68" s="33"/>
      <c r="Q68" s="33"/>
      <c r="R68" s="33"/>
      <c r="S68" s="33"/>
      <c r="T68" s="33"/>
      <c r="U68" s="33"/>
      <c r="V68" s="33"/>
    </row>
    <row r="69" spans="1:22" s="1" customFormat="1" ht="6.95" customHeight="1">
      <c r="A69" s="33"/>
      <c r="B69" s="34"/>
      <c r="C69" s="33"/>
      <c r="D69" s="33"/>
      <c r="E69" s="33"/>
      <c r="F69" s="33"/>
      <c r="G69" s="33"/>
      <c r="H69" s="33"/>
      <c r="I69" s="33"/>
      <c r="J69" s="33"/>
      <c r="K69" s="33"/>
      <c r="L69" s="34"/>
      <c r="M69" s="33"/>
      <c r="N69" s="33"/>
      <c r="O69" s="33"/>
      <c r="P69" s="33"/>
      <c r="Q69" s="33"/>
      <c r="R69" s="33"/>
      <c r="S69" s="33"/>
      <c r="T69" s="33"/>
      <c r="U69" s="33"/>
      <c r="V69" s="33"/>
    </row>
    <row r="70" spans="1:22" s="1" customFormat="1" ht="12" customHeight="1">
      <c r="A70" s="33"/>
      <c r="B70" s="34"/>
      <c r="C70" s="32" t="s">
        <v>13</v>
      </c>
      <c r="D70" s="33"/>
      <c r="E70" s="33"/>
      <c r="F70" s="33"/>
      <c r="G70" s="33"/>
      <c r="H70" s="33"/>
      <c r="I70" s="33"/>
      <c r="J70" s="33"/>
      <c r="K70" s="33"/>
      <c r="L70" s="34"/>
      <c r="M70" s="33"/>
      <c r="N70" s="33"/>
      <c r="O70" s="33"/>
      <c r="P70" s="33"/>
      <c r="Q70" s="33"/>
      <c r="R70" s="33"/>
      <c r="S70" s="33"/>
      <c r="T70" s="33"/>
      <c r="U70" s="33"/>
      <c r="V70" s="33"/>
    </row>
    <row r="71" spans="1:22" s="1" customFormat="1" ht="16.5" customHeight="1">
      <c r="A71" s="33"/>
      <c r="B71" s="34"/>
      <c r="C71" s="33"/>
      <c r="D71" s="33"/>
      <c r="E71" s="193" t="str">
        <f>E7</f>
        <v>UHK-Palachovy koleje 1129-1135,1289-rekonstrukce a modernizace -I.etapa - neinvestiční výdaje</v>
      </c>
      <c r="F71" s="194"/>
      <c r="G71" s="194"/>
      <c r="H71" s="194"/>
      <c r="I71" s="33"/>
      <c r="J71" s="33"/>
      <c r="K71" s="33"/>
      <c r="L71" s="34"/>
      <c r="M71" s="33"/>
      <c r="N71" s="33"/>
      <c r="O71" s="33"/>
      <c r="P71" s="33"/>
      <c r="Q71" s="33"/>
      <c r="R71" s="33"/>
      <c r="S71" s="33"/>
      <c r="T71" s="33"/>
      <c r="U71" s="33"/>
      <c r="V71" s="33"/>
    </row>
    <row r="72" spans="1:22" s="1" customFormat="1" ht="12" customHeight="1">
      <c r="A72" s="33"/>
      <c r="B72" s="34"/>
      <c r="C72" s="32" t="s">
        <v>75</v>
      </c>
      <c r="D72" s="33"/>
      <c r="E72" s="33"/>
      <c r="F72" s="33"/>
      <c r="G72" s="33"/>
      <c r="H72" s="33"/>
      <c r="I72" s="33"/>
      <c r="J72" s="33"/>
      <c r="K72" s="33"/>
      <c r="L72" s="34"/>
      <c r="M72" s="33"/>
      <c r="N72" s="33"/>
      <c r="O72" s="33"/>
      <c r="P72" s="33"/>
      <c r="Q72" s="33"/>
      <c r="R72" s="33"/>
      <c r="S72" s="33"/>
      <c r="T72" s="33"/>
      <c r="U72" s="33"/>
      <c r="V72" s="33"/>
    </row>
    <row r="73" spans="1:22" s="1" customFormat="1" ht="16.5" customHeight="1">
      <c r="A73" s="33"/>
      <c r="B73" s="34"/>
      <c r="C73" s="33"/>
      <c r="D73" s="33"/>
      <c r="E73" s="190" t="str">
        <f>E9</f>
        <v>UHK 4 - D-Modernizace společných prostor v 1PP-vchod A+B</v>
      </c>
      <c r="F73" s="164"/>
      <c r="G73" s="164"/>
      <c r="H73" s="164"/>
      <c r="I73" s="33"/>
      <c r="J73" s="33"/>
      <c r="K73" s="33"/>
      <c r="L73" s="34"/>
      <c r="M73" s="33"/>
      <c r="N73" s="33"/>
      <c r="O73" s="33"/>
      <c r="P73" s="33"/>
      <c r="Q73" s="33"/>
      <c r="R73" s="33"/>
      <c r="S73" s="33"/>
      <c r="T73" s="33"/>
      <c r="U73" s="33"/>
      <c r="V73" s="33"/>
    </row>
    <row r="74" spans="1:22" s="1" customFormat="1" ht="6.95" customHeight="1">
      <c r="A74" s="33"/>
      <c r="B74" s="34"/>
      <c r="C74" s="33"/>
      <c r="D74" s="33"/>
      <c r="E74" s="33"/>
      <c r="F74" s="33"/>
      <c r="G74" s="33"/>
      <c r="H74" s="33"/>
      <c r="I74" s="33"/>
      <c r="J74" s="33"/>
      <c r="K74" s="33"/>
      <c r="L74" s="34"/>
      <c r="M74" s="33"/>
      <c r="N74" s="33"/>
      <c r="O74" s="33"/>
      <c r="P74" s="33"/>
      <c r="Q74" s="33"/>
      <c r="R74" s="33"/>
      <c r="S74" s="33"/>
      <c r="T74" s="33"/>
      <c r="U74" s="33"/>
      <c r="V74" s="33"/>
    </row>
    <row r="75" spans="1:22" s="1" customFormat="1" ht="12" customHeight="1">
      <c r="A75" s="33"/>
      <c r="B75" s="34"/>
      <c r="C75" s="32" t="s">
        <v>16</v>
      </c>
      <c r="D75" s="33"/>
      <c r="E75" s="33"/>
      <c r="F75" s="35" t="str">
        <f>F12</f>
        <v xml:space="preserve">HK,Palachovy koleje </v>
      </c>
      <c r="G75" s="33"/>
      <c r="H75" s="33"/>
      <c r="I75" s="32" t="s">
        <v>18</v>
      </c>
      <c r="J75" s="118" t="str">
        <f>IF(J12="","",J12)</f>
        <v/>
      </c>
      <c r="K75" s="33"/>
      <c r="L75" s="34"/>
      <c r="M75" s="33"/>
      <c r="N75" s="33"/>
      <c r="O75" s="33"/>
      <c r="P75" s="33"/>
      <c r="Q75" s="33"/>
      <c r="R75" s="33"/>
      <c r="S75" s="33"/>
      <c r="T75" s="33"/>
      <c r="U75" s="33"/>
      <c r="V75" s="33"/>
    </row>
    <row r="76" spans="1:22" s="1" customFormat="1" ht="6.95" customHeigh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4"/>
      <c r="M76" s="33"/>
      <c r="N76" s="33"/>
      <c r="O76" s="33"/>
      <c r="P76" s="33"/>
      <c r="Q76" s="33"/>
      <c r="R76" s="33"/>
      <c r="S76" s="33"/>
      <c r="T76" s="33"/>
      <c r="U76" s="33"/>
      <c r="V76" s="33"/>
    </row>
    <row r="77" spans="1:22" s="1" customFormat="1" ht="13.7" customHeight="1">
      <c r="A77" s="33"/>
      <c r="B77" s="34"/>
      <c r="C77" s="32" t="s">
        <v>19</v>
      </c>
      <c r="D77" s="33"/>
      <c r="E77" s="33"/>
      <c r="F77" s="35" t="str">
        <f>E15</f>
        <v>UHK,Víta Nejedlého 573 Hradec Králové</v>
      </c>
      <c r="G77" s="33"/>
      <c r="H77" s="33"/>
      <c r="I77" s="32" t="s">
        <v>25</v>
      </c>
      <c r="J77" s="56" t="str">
        <f>E21</f>
        <v>PRIDOS HK</v>
      </c>
      <c r="K77" s="33"/>
      <c r="L77" s="34"/>
      <c r="M77" s="33"/>
      <c r="N77" s="33"/>
      <c r="O77" s="33"/>
      <c r="P77" s="33"/>
      <c r="Q77" s="33"/>
      <c r="R77" s="33"/>
      <c r="S77" s="33"/>
      <c r="T77" s="33"/>
      <c r="U77" s="33"/>
      <c r="V77" s="33"/>
    </row>
    <row r="78" spans="1:22" s="1" customFormat="1" ht="13.7" customHeight="1">
      <c r="A78" s="33"/>
      <c r="B78" s="34"/>
      <c r="C78" s="32" t="s">
        <v>23</v>
      </c>
      <c r="D78" s="33"/>
      <c r="E78" s="33"/>
      <c r="F78" s="117" t="str">
        <f>IF(E18="","",E18)</f>
        <v>bude určen ve výběrovém řízení</v>
      </c>
      <c r="G78" s="33"/>
      <c r="H78" s="33"/>
      <c r="I78" s="32" t="s">
        <v>28</v>
      </c>
      <c r="J78" s="56" t="str">
        <f>E24</f>
        <v>Ing.PavelMichálek</v>
      </c>
      <c r="K78" s="33"/>
      <c r="L78" s="34"/>
      <c r="M78" s="33"/>
      <c r="N78" s="33"/>
      <c r="O78" s="33"/>
      <c r="P78" s="33"/>
      <c r="Q78" s="33"/>
      <c r="R78" s="33"/>
      <c r="S78" s="33"/>
      <c r="T78" s="33"/>
      <c r="U78" s="33"/>
      <c r="V78" s="33"/>
    </row>
    <row r="79" spans="1:22" s="1" customFormat="1" ht="10.35" customHeight="1">
      <c r="A79" s="33"/>
      <c r="B79" s="34"/>
      <c r="C79" s="33"/>
      <c r="D79" s="33"/>
      <c r="E79" s="33"/>
      <c r="F79" s="33"/>
      <c r="G79" s="33"/>
      <c r="H79" s="33"/>
      <c r="I79" s="33"/>
      <c r="J79" s="33"/>
      <c r="K79" s="33"/>
      <c r="L79" s="34"/>
      <c r="M79" s="33"/>
      <c r="N79" s="33"/>
      <c r="O79" s="33"/>
      <c r="P79" s="33"/>
      <c r="Q79" s="33"/>
      <c r="R79" s="33"/>
      <c r="S79" s="33"/>
      <c r="T79" s="33"/>
      <c r="U79" s="33"/>
      <c r="V79" s="33"/>
    </row>
    <row r="80" spans="1:22" s="9" customFormat="1" ht="29.25" customHeight="1">
      <c r="A80" s="70"/>
      <c r="B80" s="71"/>
      <c r="C80" s="72" t="s">
        <v>83</v>
      </c>
      <c r="D80" s="73" t="s">
        <v>50</v>
      </c>
      <c r="E80" s="73" t="s">
        <v>46</v>
      </c>
      <c r="F80" s="73" t="s">
        <v>47</v>
      </c>
      <c r="G80" s="73" t="s">
        <v>84</v>
      </c>
      <c r="H80" s="73" t="s">
        <v>85</v>
      </c>
      <c r="I80" s="73" t="s">
        <v>86</v>
      </c>
      <c r="J80" s="73" t="s">
        <v>78</v>
      </c>
      <c r="K80" s="74" t="s">
        <v>87</v>
      </c>
      <c r="L80" s="71"/>
      <c r="M80" s="75" t="s">
        <v>1</v>
      </c>
      <c r="N80" s="76" t="s">
        <v>35</v>
      </c>
      <c r="O80" s="76" t="s">
        <v>88</v>
      </c>
      <c r="P80" s="76" t="s">
        <v>89</v>
      </c>
      <c r="Q80" s="76" t="s">
        <v>90</v>
      </c>
      <c r="R80" s="76" t="s">
        <v>91</v>
      </c>
      <c r="S80" s="76" t="s">
        <v>92</v>
      </c>
      <c r="T80" s="77" t="s">
        <v>93</v>
      </c>
      <c r="U80" s="70"/>
      <c r="V80" s="70"/>
    </row>
    <row r="81" spans="1:65" s="1" customFormat="1" ht="22.9" customHeight="1">
      <c r="A81" s="33"/>
      <c r="B81" s="34"/>
      <c r="C81" s="78" t="s">
        <v>94</v>
      </c>
      <c r="D81" s="33"/>
      <c r="E81" s="33"/>
      <c r="F81" s="33"/>
      <c r="G81" s="33"/>
      <c r="H81" s="33"/>
      <c r="I81" s="33"/>
      <c r="J81" s="79">
        <f>J82</f>
        <v>0</v>
      </c>
      <c r="K81" s="33"/>
      <c r="L81" s="34"/>
      <c r="M81" s="80"/>
      <c r="N81" s="39"/>
      <c r="O81" s="39"/>
      <c r="P81" s="81" t="e">
        <f>#REF!+P82+#REF!</f>
        <v>#REF!</v>
      </c>
      <c r="Q81" s="39"/>
      <c r="R81" s="81" t="e">
        <f>#REF!+R82+#REF!</f>
        <v>#REF!</v>
      </c>
      <c r="S81" s="39"/>
      <c r="T81" s="82" t="e">
        <f>#REF!+T82+#REF!</f>
        <v>#REF!</v>
      </c>
      <c r="U81" s="33"/>
      <c r="V81" s="33"/>
      <c r="AT81" s="13" t="s">
        <v>64</v>
      </c>
      <c r="AU81" s="13" t="s">
        <v>80</v>
      </c>
      <c r="BK81" s="18" t="e">
        <f>#REF!+BK82+#REF!</f>
        <v>#REF!</v>
      </c>
    </row>
    <row r="82" spans="1:65" s="10" customFormat="1" ht="25.9" customHeight="1">
      <c r="A82" s="83"/>
      <c r="B82" s="84"/>
      <c r="C82" s="83"/>
      <c r="D82" s="85" t="s">
        <v>64</v>
      </c>
      <c r="E82" s="86" t="s">
        <v>99</v>
      </c>
      <c r="F82" s="86" t="s">
        <v>100</v>
      </c>
      <c r="G82" s="83"/>
      <c r="H82" s="83"/>
      <c r="I82" s="83"/>
      <c r="J82" s="87">
        <f>J83</f>
        <v>0</v>
      </c>
      <c r="K82" s="83"/>
      <c r="L82" s="84"/>
      <c r="M82" s="88"/>
      <c r="N82" s="89"/>
      <c r="O82" s="89"/>
      <c r="P82" s="90" t="e">
        <f>#REF!+#REF!+#REF!+P83+#REF!+#REF!+#REF!+#REF!</f>
        <v>#REF!</v>
      </c>
      <c r="Q82" s="89"/>
      <c r="R82" s="90" t="e">
        <f>#REF!+#REF!+#REF!+R83+#REF!+#REF!+#REF!+#REF!</f>
        <v>#REF!</v>
      </c>
      <c r="S82" s="89"/>
      <c r="T82" s="91" t="e">
        <f>#REF!+#REF!+#REF!+T83+#REF!+#REF!+#REF!+#REF!</f>
        <v>#REF!</v>
      </c>
      <c r="U82" s="83"/>
      <c r="V82" s="83"/>
      <c r="AR82" s="19" t="s">
        <v>97</v>
      </c>
      <c r="AT82" s="20" t="s">
        <v>64</v>
      </c>
      <c r="AU82" s="20" t="s">
        <v>65</v>
      </c>
      <c r="AY82" s="19" t="s">
        <v>95</v>
      </c>
      <c r="BK82" s="21" t="e">
        <f>#REF!+#REF!+#REF!+BK83+#REF!+#REF!+#REF!+#REF!</f>
        <v>#REF!</v>
      </c>
    </row>
    <row r="83" spans="1:65" s="10" customFormat="1" ht="22.9" customHeight="1">
      <c r="A83" s="83"/>
      <c r="B83" s="84"/>
      <c r="C83" s="83"/>
      <c r="D83" s="85" t="s">
        <v>64</v>
      </c>
      <c r="E83" s="92" t="s">
        <v>110</v>
      </c>
      <c r="F83" s="92" t="s">
        <v>111</v>
      </c>
      <c r="G83" s="83"/>
      <c r="H83" s="83"/>
      <c r="I83" s="83"/>
      <c r="J83" s="93">
        <f>SUM(J84:J90)</f>
        <v>0</v>
      </c>
      <c r="K83" s="83"/>
      <c r="L83" s="84"/>
      <c r="M83" s="88"/>
      <c r="N83" s="89"/>
      <c r="O83" s="89"/>
      <c r="P83" s="90">
        <f>SUM(P84:P91)</f>
        <v>0</v>
      </c>
      <c r="Q83" s="89"/>
      <c r="R83" s="90">
        <f>SUM(R84:R91)</f>
        <v>0</v>
      </c>
      <c r="S83" s="89"/>
      <c r="T83" s="91">
        <f>SUM(T84:T91)</f>
        <v>0</v>
      </c>
      <c r="U83" s="83"/>
      <c r="V83" s="83"/>
      <c r="AR83" s="19" t="s">
        <v>97</v>
      </c>
      <c r="AT83" s="20" t="s">
        <v>64</v>
      </c>
      <c r="AU83" s="20" t="s">
        <v>71</v>
      </c>
      <c r="AY83" s="19" t="s">
        <v>95</v>
      </c>
      <c r="BK83" s="21">
        <f>SUM(BK84:BK91)</f>
        <v>0</v>
      </c>
    </row>
    <row r="84" spans="1:65" s="1" customFormat="1" ht="16.5" customHeight="1">
      <c r="A84" s="33"/>
      <c r="B84" s="34"/>
      <c r="C84" s="94" t="s">
        <v>102</v>
      </c>
      <c r="D84" s="94" t="s">
        <v>96</v>
      </c>
      <c r="E84" s="95" t="s">
        <v>112</v>
      </c>
      <c r="F84" s="96" t="s">
        <v>113</v>
      </c>
      <c r="G84" s="97" t="s">
        <v>106</v>
      </c>
      <c r="H84" s="98">
        <v>1</v>
      </c>
      <c r="I84" s="22"/>
      <c r="J84" s="99">
        <f>ROUND(I84*H84,2)</f>
        <v>0</v>
      </c>
      <c r="K84" s="96" t="s">
        <v>1</v>
      </c>
      <c r="L84" s="34"/>
      <c r="M84" s="100" t="s">
        <v>1</v>
      </c>
      <c r="N84" s="101" t="s">
        <v>37</v>
      </c>
      <c r="O84" s="102">
        <v>0</v>
      </c>
      <c r="P84" s="102">
        <f>O84*H84</f>
        <v>0</v>
      </c>
      <c r="Q84" s="102">
        <v>0</v>
      </c>
      <c r="R84" s="102">
        <f>Q84*H84</f>
        <v>0</v>
      </c>
      <c r="S84" s="102">
        <v>0</v>
      </c>
      <c r="T84" s="103">
        <f>S84*H84</f>
        <v>0</v>
      </c>
      <c r="U84" s="33"/>
      <c r="V84" s="33"/>
      <c r="AR84" s="13" t="s">
        <v>101</v>
      </c>
      <c r="AT84" s="13" t="s">
        <v>96</v>
      </c>
      <c r="AU84" s="13" t="s">
        <v>97</v>
      </c>
      <c r="AY84" s="13" t="s">
        <v>95</v>
      </c>
      <c r="BE84" s="23">
        <f>IF(N84="základní",J84,0)</f>
        <v>0</v>
      </c>
      <c r="BF84" s="23">
        <f>IF(N84="snížená",J84,0)</f>
        <v>0</v>
      </c>
      <c r="BG84" s="23">
        <f>IF(N84="zákl. přenesená",J84,0)</f>
        <v>0</v>
      </c>
      <c r="BH84" s="23">
        <f>IF(N84="sníž. přenesená",J84,0)</f>
        <v>0</v>
      </c>
      <c r="BI84" s="23">
        <f>IF(N84="nulová",J84,0)</f>
        <v>0</v>
      </c>
      <c r="BJ84" s="13" t="s">
        <v>97</v>
      </c>
      <c r="BK84" s="23">
        <f>ROUND(I84*H84,2)</f>
        <v>0</v>
      </c>
      <c r="BL84" s="13" t="s">
        <v>101</v>
      </c>
      <c r="BM84" s="13" t="s">
        <v>114</v>
      </c>
    </row>
    <row r="85" spans="1:65" s="1" customFormat="1" ht="16.5" customHeight="1">
      <c r="A85" s="33"/>
      <c r="B85" s="34"/>
      <c r="C85" s="94" t="s">
        <v>103</v>
      </c>
      <c r="D85" s="94" t="s">
        <v>96</v>
      </c>
      <c r="E85" s="95" t="s">
        <v>115</v>
      </c>
      <c r="F85" s="96" t="s">
        <v>116</v>
      </c>
      <c r="G85" s="97" t="s">
        <v>106</v>
      </c>
      <c r="H85" s="98">
        <v>9</v>
      </c>
      <c r="I85" s="22"/>
      <c r="J85" s="99">
        <f>ROUND(I85*H85,2)</f>
        <v>0</v>
      </c>
      <c r="K85" s="96" t="s">
        <v>1</v>
      </c>
      <c r="L85" s="34"/>
      <c r="M85" s="100" t="s">
        <v>1</v>
      </c>
      <c r="N85" s="101" t="s">
        <v>37</v>
      </c>
      <c r="O85" s="102">
        <v>0</v>
      </c>
      <c r="P85" s="102">
        <f>O85*H85</f>
        <v>0</v>
      </c>
      <c r="Q85" s="102">
        <v>0</v>
      </c>
      <c r="R85" s="102">
        <f>Q85*H85</f>
        <v>0</v>
      </c>
      <c r="S85" s="102">
        <v>0</v>
      </c>
      <c r="T85" s="103">
        <f>S85*H85</f>
        <v>0</v>
      </c>
      <c r="U85" s="33"/>
      <c r="V85" s="33"/>
      <c r="AR85" s="13" t="s">
        <v>101</v>
      </c>
      <c r="AT85" s="13" t="s">
        <v>96</v>
      </c>
      <c r="AU85" s="13" t="s">
        <v>97</v>
      </c>
      <c r="AY85" s="13" t="s">
        <v>95</v>
      </c>
      <c r="BE85" s="23">
        <f>IF(N85="základní",J85,0)</f>
        <v>0</v>
      </c>
      <c r="BF85" s="23">
        <f>IF(N85="snížená",J85,0)</f>
        <v>0</v>
      </c>
      <c r="BG85" s="23">
        <f>IF(N85="zákl. přenesená",J85,0)</f>
        <v>0</v>
      </c>
      <c r="BH85" s="23">
        <f>IF(N85="sníž. přenesená",J85,0)</f>
        <v>0</v>
      </c>
      <c r="BI85" s="23">
        <f>IF(N85="nulová",J85,0)</f>
        <v>0</v>
      </c>
      <c r="BJ85" s="13" t="s">
        <v>97</v>
      </c>
      <c r="BK85" s="23">
        <f>ROUND(I85*H85,2)</f>
        <v>0</v>
      </c>
      <c r="BL85" s="13" t="s">
        <v>101</v>
      </c>
      <c r="BM85" s="13" t="s">
        <v>117</v>
      </c>
    </row>
    <row r="86" spans="1:65" s="11" customFormat="1">
      <c r="A86" s="104"/>
      <c r="B86" s="105"/>
      <c r="C86" s="104"/>
      <c r="D86" s="106" t="s">
        <v>98</v>
      </c>
      <c r="E86" s="107" t="s">
        <v>1</v>
      </c>
      <c r="F86" s="108" t="s">
        <v>118</v>
      </c>
      <c r="G86" s="104"/>
      <c r="H86" s="109">
        <v>9</v>
      </c>
      <c r="I86" s="116"/>
      <c r="J86" s="104"/>
      <c r="K86" s="104"/>
      <c r="L86" s="105"/>
      <c r="M86" s="110"/>
      <c r="N86" s="111"/>
      <c r="O86" s="111"/>
      <c r="P86" s="111"/>
      <c r="Q86" s="111"/>
      <c r="R86" s="111"/>
      <c r="S86" s="111"/>
      <c r="T86" s="112"/>
      <c r="U86" s="104"/>
      <c r="V86" s="104"/>
      <c r="AT86" s="24" t="s">
        <v>98</v>
      </c>
      <c r="AU86" s="24" t="s">
        <v>97</v>
      </c>
      <c r="AV86" s="11" t="s">
        <v>97</v>
      </c>
      <c r="AW86" s="11" t="s">
        <v>27</v>
      </c>
      <c r="AX86" s="11" t="s">
        <v>71</v>
      </c>
      <c r="AY86" s="24" t="s">
        <v>95</v>
      </c>
    </row>
    <row r="87" spans="1:65" s="1" customFormat="1" ht="16.5" customHeight="1">
      <c r="A87" s="33"/>
      <c r="B87" s="34"/>
      <c r="C87" s="113" t="s">
        <v>126</v>
      </c>
      <c r="D87" s="94" t="s">
        <v>96</v>
      </c>
      <c r="E87" s="95" t="s">
        <v>119</v>
      </c>
      <c r="F87" s="114" t="s">
        <v>127</v>
      </c>
      <c r="G87" s="115" t="s">
        <v>106</v>
      </c>
      <c r="H87" s="98">
        <v>10</v>
      </c>
      <c r="I87" s="22"/>
      <c r="J87" s="99">
        <f>ROUND(I87*H87,2)</f>
        <v>0</v>
      </c>
      <c r="K87" s="96" t="s">
        <v>1</v>
      </c>
      <c r="L87" s="34"/>
      <c r="M87" s="100" t="s">
        <v>1</v>
      </c>
      <c r="N87" s="101" t="s">
        <v>37</v>
      </c>
      <c r="O87" s="102">
        <v>0</v>
      </c>
      <c r="P87" s="102">
        <f>O87*H87</f>
        <v>0</v>
      </c>
      <c r="Q87" s="102">
        <v>0</v>
      </c>
      <c r="R87" s="102">
        <f>Q87*H87</f>
        <v>0</v>
      </c>
      <c r="S87" s="102">
        <v>0</v>
      </c>
      <c r="T87" s="103">
        <f>S87*H87</f>
        <v>0</v>
      </c>
      <c r="U87" s="33"/>
      <c r="V87" s="33"/>
      <c r="AR87" s="13" t="s">
        <v>101</v>
      </c>
      <c r="AT87" s="13" t="s">
        <v>96</v>
      </c>
      <c r="AU87" s="13" t="s">
        <v>97</v>
      </c>
      <c r="AY87" s="13" t="s">
        <v>95</v>
      </c>
      <c r="BE87" s="23">
        <f>IF(N87="základní",J87,0)</f>
        <v>0</v>
      </c>
      <c r="BF87" s="23">
        <f>IF(N87="snížená",J87,0)</f>
        <v>0</v>
      </c>
      <c r="BG87" s="23">
        <f>IF(N87="zákl. přenesená",J87,0)</f>
        <v>0</v>
      </c>
      <c r="BH87" s="23">
        <f>IF(N87="sníž. přenesená",J87,0)</f>
        <v>0</v>
      </c>
      <c r="BI87" s="23">
        <f>IF(N87="nulová",J87,0)</f>
        <v>0</v>
      </c>
      <c r="BJ87" s="13" t="s">
        <v>97</v>
      </c>
      <c r="BK87" s="23">
        <f>ROUND(I87*H87,2)</f>
        <v>0</v>
      </c>
      <c r="BL87" s="13" t="s">
        <v>101</v>
      </c>
      <c r="BM87" s="13" t="s">
        <v>120</v>
      </c>
    </row>
    <row r="88" spans="1:65" s="25" customFormat="1" ht="16.5" customHeight="1">
      <c r="A88" s="33"/>
      <c r="B88" s="34"/>
      <c r="C88" s="113" t="s">
        <v>130</v>
      </c>
      <c r="D88" s="94"/>
      <c r="E88" s="95"/>
      <c r="F88" s="114" t="s">
        <v>128</v>
      </c>
      <c r="G88" s="115" t="s">
        <v>106</v>
      </c>
      <c r="H88" s="98">
        <v>5</v>
      </c>
      <c r="I88" s="22"/>
      <c r="J88" s="99">
        <f>ROUND(I88*H88,2)</f>
        <v>0</v>
      </c>
      <c r="K88" s="96"/>
      <c r="L88" s="34"/>
      <c r="M88" s="100"/>
      <c r="N88" s="101"/>
      <c r="O88" s="102"/>
      <c r="P88" s="102"/>
      <c r="Q88" s="102"/>
      <c r="R88" s="102"/>
      <c r="S88" s="102"/>
      <c r="T88" s="103"/>
      <c r="U88" s="33"/>
      <c r="V88" s="33"/>
      <c r="AR88" s="26"/>
      <c r="AT88" s="26"/>
      <c r="AU88" s="26"/>
      <c r="AY88" s="26"/>
      <c r="BE88" s="23"/>
      <c r="BF88" s="23"/>
      <c r="BG88" s="23"/>
      <c r="BH88" s="23"/>
      <c r="BI88" s="23"/>
      <c r="BJ88" s="26"/>
      <c r="BK88" s="23"/>
      <c r="BL88" s="26"/>
      <c r="BM88" s="26"/>
    </row>
    <row r="89" spans="1:65" s="25" customFormat="1" ht="16.5" customHeight="1">
      <c r="A89" s="33"/>
      <c r="B89" s="34"/>
      <c r="C89" s="113" t="s">
        <v>131</v>
      </c>
      <c r="D89" s="94"/>
      <c r="E89" s="95"/>
      <c r="F89" s="114" t="s">
        <v>129</v>
      </c>
      <c r="G89" s="115" t="s">
        <v>106</v>
      </c>
      <c r="H89" s="98">
        <v>1</v>
      </c>
      <c r="I89" s="22"/>
      <c r="J89" s="99">
        <f>ROUND(I89*H89,2)</f>
        <v>0</v>
      </c>
      <c r="K89" s="96"/>
      <c r="L89" s="34"/>
      <c r="M89" s="100"/>
      <c r="N89" s="101"/>
      <c r="O89" s="102"/>
      <c r="P89" s="102"/>
      <c r="Q89" s="102"/>
      <c r="R89" s="102"/>
      <c r="S89" s="102"/>
      <c r="T89" s="103"/>
      <c r="U89" s="33"/>
      <c r="V89" s="33"/>
      <c r="AR89" s="26"/>
      <c r="AT89" s="26"/>
      <c r="AU89" s="26"/>
      <c r="AY89" s="26"/>
      <c r="BE89" s="23"/>
      <c r="BF89" s="23"/>
      <c r="BG89" s="23"/>
      <c r="BH89" s="23"/>
      <c r="BI89" s="23"/>
      <c r="BJ89" s="26"/>
      <c r="BK89" s="23"/>
      <c r="BL89" s="26"/>
      <c r="BM89" s="26"/>
    </row>
    <row r="90" spans="1:65" s="1" customFormat="1" ht="15.75" customHeight="1">
      <c r="A90" s="33"/>
      <c r="B90" s="34"/>
      <c r="C90" s="94" t="s">
        <v>104</v>
      </c>
      <c r="D90" s="94" t="s">
        <v>96</v>
      </c>
      <c r="E90" s="95" t="s">
        <v>121</v>
      </c>
      <c r="F90" s="96" t="s">
        <v>122</v>
      </c>
      <c r="G90" s="97" t="s">
        <v>105</v>
      </c>
      <c r="H90" s="98">
        <v>1</v>
      </c>
      <c r="I90" s="22"/>
      <c r="J90" s="99">
        <f>ROUND(I90*H90,2)</f>
        <v>0</v>
      </c>
      <c r="K90" s="96" t="s">
        <v>1</v>
      </c>
      <c r="L90" s="34"/>
      <c r="M90" s="100" t="s">
        <v>1</v>
      </c>
      <c r="N90" s="101" t="s">
        <v>37</v>
      </c>
      <c r="O90" s="102">
        <v>0</v>
      </c>
      <c r="P90" s="102">
        <f>O90*H90</f>
        <v>0</v>
      </c>
      <c r="Q90" s="102">
        <v>0</v>
      </c>
      <c r="R90" s="102">
        <f>Q90*H90</f>
        <v>0</v>
      </c>
      <c r="S90" s="102">
        <v>0</v>
      </c>
      <c r="T90" s="103">
        <f>S90*H90</f>
        <v>0</v>
      </c>
      <c r="U90" s="33"/>
      <c r="V90" s="33"/>
      <c r="AR90" s="13" t="s">
        <v>101</v>
      </c>
      <c r="AT90" s="13" t="s">
        <v>96</v>
      </c>
      <c r="AU90" s="13" t="s">
        <v>97</v>
      </c>
      <c r="AY90" s="13" t="s">
        <v>95</v>
      </c>
      <c r="BE90" s="23">
        <f>IF(N90="základní",J90,0)</f>
        <v>0</v>
      </c>
      <c r="BF90" s="23">
        <f>IF(N90="snížená",J90,0)</f>
        <v>0</v>
      </c>
      <c r="BG90" s="23">
        <f>IF(N90="zákl. přenesená",J90,0)</f>
        <v>0</v>
      </c>
      <c r="BH90" s="23">
        <f>IF(N90="sníž. přenesená",J90,0)</f>
        <v>0</v>
      </c>
      <c r="BI90" s="23">
        <f>IF(N90="nulová",J90,0)</f>
        <v>0</v>
      </c>
      <c r="BJ90" s="13" t="s">
        <v>97</v>
      </c>
      <c r="BK90" s="23">
        <f>ROUND(I90*H90,2)</f>
        <v>0</v>
      </c>
      <c r="BL90" s="13" t="s">
        <v>101</v>
      </c>
      <c r="BM90" s="13" t="s">
        <v>123</v>
      </c>
    </row>
    <row r="91" spans="1:65" s="11" customFormat="1">
      <c r="A91" s="104"/>
      <c r="B91" s="105"/>
      <c r="C91" s="104"/>
      <c r="D91" s="106" t="s">
        <v>98</v>
      </c>
      <c r="E91" s="107" t="s">
        <v>1</v>
      </c>
      <c r="F91" s="108" t="s">
        <v>124</v>
      </c>
      <c r="G91" s="104"/>
      <c r="H91" s="109">
        <v>1</v>
      </c>
      <c r="I91" s="104"/>
      <c r="J91" s="104"/>
      <c r="K91" s="104"/>
      <c r="L91" s="105"/>
      <c r="M91" s="110"/>
      <c r="N91" s="111"/>
      <c r="O91" s="111"/>
      <c r="P91" s="111"/>
      <c r="Q91" s="111"/>
      <c r="R91" s="111"/>
      <c r="S91" s="111"/>
      <c r="T91" s="112"/>
      <c r="U91" s="104"/>
      <c r="V91" s="104"/>
      <c r="AT91" s="24" t="s">
        <v>98</v>
      </c>
      <c r="AU91" s="24" t="s">
        <v>97</v>
      </c>
      <c r="AV91" s="11" t="s">
        <v>97</v>
      </c>
      <c r="AW91" s="11" t="s">
        <v>27</v>
      </c>
      <c r="AX91" s="11" t="s">
        <v>71</v>
      </c>
      <c r="AY91" s="24" t="s">
        <v>95</v>
      </c>
    </row>
    <row r="92" spans="1:65" s="1" customFormat="1" ht="6.95" customHeight="1">
      <c r="A92" s="33"/>
      <c r="B92" s="52"/>
      <c r="C92" s="53"/>
      <c r="D92" s="53"/>
      <c r="E92" s="53"/>
      <c r="F92" s="53"/>
      <c r="G92" s="53"/>
      <c r="H92" s="53"/>
      <c r="I92" s="53"/>
      <c r="J92" s="53"/>
      <c r="K92" s="53"/>
      <c r="L92" s="34"/>
      <c r="M92" s="33"/>
      <c r="N92" s="33"/>
      <c r="O92" s="33"/>
      <c r="P92" s="33"/>
      <c r="Q92" s="33"/>
      <c r="R92" s="33"/>
      <c r="S92" s="33"/>
      <c r="T92" s="33"/>
      <c r="U92" s="33"/>
      <c r="V92" s="33"/>
    </row>
    <row r="93" spans="1:6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6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6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6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</sheetData>
  <sheetProtection password="DAFF" sheet="1" objects="1" scenarios="1"/>
  <autoFilter ref="C80:K91"/>
  <mergeCells count="8">
    <mergeCell ref="E71:H71"/>
    <mergeCell ref="E73:H73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UHK 4 - D-Modernizace spo...</vt:lpstr>
      <vt:lpstr>'Rekapitulace stavby'!Názvy_tisku</vt:lpstr>
      <vt:lpstr>'UHK 4 - D-Modernizace spo...'!Názvy_tisku</vt:lpstr>
      <vt:lpstr>'Rekapitulace stavby'!Oblast_tisku</vt:lpstr>
      <vt:lpstr>'UHK 4 - D-Modernizace spo...'!Oblast_tisku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Admin-PC\Admin</dc:creator>
  <cp:lastModifiedBy>Zýka Jan</cp:lastModifiedBy>
  <cp:lastPrinted>2020-01-16T12:40:47Z</cp:lastPrinted>
  <dcterms:created xsi:type="dcterms:W3CDTF">2019-03-01T12:13:15Z</dcterms:created>
  <dcterms:modified xsi:type="dcterms:W3CDTF">2020-01-22T06:07:03Z</dcterms:modified>
</cp:coreProperties>
</file>